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114" windowWidth="19205" windowHeight="11620" activeTab="1"/>
  </bookViews>
  <sheets>
    <sheet name="Ficha" sheetId="1" r:id="rId1"/>
    <sheet name="Cadro Plan de melloras" sheetId="2" r:id="rId2"/>
  </sheets>
  <definedNames>
    <definedName name="_xlnm._FilterDatabase" localSheetId="1" hidden="1">'Cadro Plan de melloras'!$A$2:$X$41</definedName>
    <definedName name="ciencias_saude" localSheetId="1">'Cadro Plan de melloras'!$T$17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" i="2" l="1"/>
  <c r="AH9" i="2"/>
  <c r="AG9" i="2" s="1"/>
  <c r="AI11" i="2"/>
  <c r="AH11" i="2"/>
  <c r="AG11" i="2" s="1"/>
  <c r="AI12" i="2"/>
  <c r="AH12" i="2"/>
  <c r="AG12" i="2"/>
  <c r="AG10" i="2"/>
  <c r="AH10" i="2"/>
  <c r="AI10" i="2"/>
  <c r="AI14" i="2"/>
  <c r="AH14" i="2"/>
  <c r="AG14" i="2" s="1"/>
  <c r="AI15" i="2"/>
  <c r="AH15" i="2"/>
  <c r="AG15" i="2" s="1"/>
  <c r="AI16" i="2"/>
  <c r="AH16" i="2"/>
  <c r="AG16" i="2" s="1"/>
  <c r="AI17" i="2"/>
  <c r="AH17" i="2"/>
  <c r="AG17" i="2" s="1"/>
  <c r="AI18" i="2" l="1"/>
  <c r="AH18" i="2"/>
  <c r="AG18" i="2" s="1"/>
  <c r="AH19" i="2"/>
  <c r="AG19" i="2" s="1"/>
  <c r="AI19" i="2"/>
  <c r="AG41" i="2"/>
  <c r="AH41" i="2"/>
  <c r="AI41" i="2"/>
  <c r="AI20" i="2"/>
  <c r="AH20" i="2"/>
  <c r="AG20" i="2" s="1"/>
  <c r="AI21" i="2"/>
  <c r="AH21" i="2"/>
  <c r="AG21" i="2" s="1"/>
  <c r="AI22" i="2"/>
  <c r="AH22" i="2"/>
  <c r="AG22" i="2" s="1"/>
  <c r="AI23" i="2"/>
  <c r="AH23" i="2"/>
  <c r="AG23" i="2" s="1"/>
  <c r="AI24" i="2"/>
  <c r="AH24" i="2"/>
  <c r="AG24" i="2" s="1"/>
  <c r="AI25" i="2"/>
  <c r="AH25" i="2"/>
  <c r="AG25" i="2" s="1"/>
  <c r="AI26" i="2"/>
  <c r="AH26" i="2"/>
  <c r="AG26" i="2" s="1"/>
  <c r="AI27" i="2"/>
  <c r="AH27" i="2"/>
  <c r="AG27" i="2" s="1"/>
  <c r="AI28" i="2"/>
  <c r="AH28" i="2"/>
  <c r="AG28" i="2" s="1"/>
  <c r="AI29" i="2"/>
  <c r="AH29" i="2"/>
  <c r="AG29" i="2" s="1"/>
  <c r="AI30" i="2"/>
  <c r="AH30" i="2"/>
  <c r="AG30" i="2" s="1"/>
  <c r="AI31" i="2"/>
  <c r="AH31" i="2"/>
  <c r="AG31" i="2" s="1"/>
  <c r="AI32" i="2"/>
  <c r="AH32" i="2"/>
  <c r="AG32" i="2" s="1"/>
  <c r="AI33" i="2"/>
  <c r="AH33" i="2"/>
  <c r="AG33" i="2" s="1"/>
  <c r="AI34" i="2" l="1"/>
  <c r="AH34" i="2"/>
  <c r="AG34" i="2" s="1"/>
  <c r="AI35" i="2"/>
  <c r="AH35" i="2"/>
  <c r="AG35" i="2" s="1"/>
  <c r="AI36" i="2" l="1"/>
  <c r="AH36" i="2"/>
  <c r="AG36" i="2" s="1"/>
  <c r="AI37" i="2" l="1"/>
  <c r="AH37" i="2"/>
  <c r="AG37" i="2" s="1"/>
  <c r="AI13" i="2" l="1"/>
  <c r="G18" i="1"/>
  <c r="AG13" i="2" l="1"/>
  <c r="AH13" i="2"/>
  <c r="G27" i="1" l="1"/>
  <c r="G26" i="1"/>
  <c r="G22" i="1" l="1"/>
  <c r="G14" i="1"/>
</calcChain>
</file>

<file path=xl/sharedStrings.xml><?xml version="1.0" encoding="utf-8"?>
<sst xmlns="http://schemas.openxmlformats.org/spreadsheetml/2006/main" count="729" uniqueCount="360">
  <si>
    <t>Área de Apoio á Docencia e Calidade</t>
  </si>
  <si>
    <t>Ficha de Mellora</t>
  </si>
  <si>
    <t>CENTRO</t>
  </si>
  <si>
    <t>Nº de Ficha de mellora</t>
  </si>
  <si>
    <t>Curso académico no que se formula a acción</t>
  </si>
  <si>
    <t>Programa de calidade asociado</t>
  </si>
  <si>
    <t>Criterio do programa ao que se asocia</t>
  </si>
  <si>
    <t>Titulación (sempre que o alcance sexa titulación)</t>
  </si>
  <si>
    <t>Denominación da acción de mellora</t>
  </si>
  <si>
    <t>Obxectivos</t>
  </si>
  <si>
    <t>Data límite para a súa execución</t>
  </si>
  <si>
    <t>Recursos / financiamento</t>
  </si>
  <si>
    <t>Responsable da súa aplicación</t>
  </si>
  <si>
    <t>Responsable do seguimento</t>
  </si>
  <si>
    <t>Realizada</t>
  </si>
  <si>
    <t>Renovación da acreditación das titulacións oficiais</t>
  </si>
  <si>
    <t>Universidade</t>
  </si>
  <si>
    <t>Facultade de Ciencias</t>
  </si>
  <si>
    <t>Seguimento anual das titulacións</t>
  </si>
  <si>
    <t>Realizada parcialmente</t>
  </si>
  <si>
    <t>Centro</t>
  </si>
  <si>
    <t>Facultade de Historia</t>
  </si>
  <si>
    <t>Certificación da implantación do Sistema de Garantía de CALIDADE</t>
  </si>
  <si>
    <t>Planificada</t>
  </si>
  <si>
    <t>Titulación</t>
  </si>
  <si>
    <t>Facultade de Dereito</t>
  </si>
  <si>
    <t>SGIC (Revisión pola dirección)</t>
  </si>
  <si>
    <t>Pendente</t>
  </si>
  <si>
    <t>Facultade de CC. Empresariais e do Turismo</t>
  </si>
  <si>
    <t>Outros</t>
  </si>
  <si>
    <t>Facultade de CC. da Educación</t>
  </si>
  <si>
    <t>Escola Superior de Enxeñaría Informática</t>
  </si>
  <si>
    <t>Escola de Enfermaría (Ou)</t>
  </si>
  <si>
    <t>Facultade de Belas Artes</t>
  </si>
  <si>
    <t>Facultade de CC. da Educación e do Deporte</t>
  </si>
  <si>
    <t>Escola de Enxeñaría Forestal</t>
  </si>
  <si>
    <t>Facultade de CC. Sociais e da Comunicación</t>
  </si>
  <si>
    <t>Facultade de Fisioterapia</t>
  </si>
  <si>
    <t>Escola de Enfermaría (Po)</t>
  </si>
  <si>
    <t>Centro Universitario da Defensa</t>
  </si>
  <si>
    <t>Facultade de Filoloxía</t>
  </si>
  <si>
    <t>Facultade de Bioloxía</t>
  </si>
  <si>
    <t>Facultade de CC. Económicas e Empresariais</t>
  </si>
  <si>
    <t>Escola de Enxeñaría Industrial</t>
  </si>
  <si>
    <t>Escola de Enxeñaría de Telecomunicación</t>
  </si>
  <si>
    <t>Escola de Estudos Empresariais</t>
  </si>
  <si>
    <t>Escola de Enfermaría (Meixoeiro)</t>
  </si>
  <si>
    <t>Escola de Enfermaría (Povisa)</t>
  </si>
  <si>
    <t>Escola de Negocios Afundación</t>
  </si>
  <si>
    <t>Títulación</t>
  </si>
  <si>
    <t>Cadro de seguimento do plan de melloras</t>
  </si>
  <si>
    <t>Punto débil / Análise das causas</t>
  </si>
  <si>
    <t>Ámbito de aplicación</t>
  </si>
  <si>
    <t>Actuacións a desenvolver</t>
  </si>
  <si>
    <t>Data para realizar o seguimento</t>
  </si>
  <si>
    <t>Indicadores de execución ou evidencias documentais da súa implantación</t>
  </si>
  <si>
    <t>Revisión / Valoración da acción de mellora</t>
  </si>
  <si>
    <t>Estado / Nivel de cumprimento</t>
  </si>
  <si>
    <t>Responsable da revisión</t>
  </si>
  <si>
    <t>Data da revisión</t>
  </si>
  <si>
    <t>Observacións</t>
  </si>
  <si>
    <t>Resultados obtidos</t>
  </si>
  <si>
    <t>Grado de satisfacción</t>
  </si>
  <si>
    <t>Accions correctoras a desenvolver</t>
  </si>
  <si>
    <t>Escola Técnica Superior de Enxeñaría de Minas</t>
  </si>
  <si>
    <t>Facultade de Ciencias do Mar</t>
  </si>
  <si>
    <t>Facultade Química</t>
  </si>
  <si>
    <t>Escola de Maxisterio "María Sedes Sapientae"</t>
  </si>
  <si>
    <t>Grao de satisfacción</t>
  </si>
  <si>
    <t>OBSERVACIÓNS</t>
  </si>
  <si>
    <t>Área de Calidade</t>
  </si>
  <si>
    <t>2014-2015</t>
  </si>
  <si>
    <t>Alto</t>
  </si>
  <si>
    <t>2013-2014</t>
  </si>
  <si>
    <t>Baixo</t>
  </si>
  <si>
    <t>Informes das diferentes reunións mantidas cos diferentes grupos de interese</t>
  </si>
  <si>
    <t>Os resultados foron positivos ainda que non tódolos colectivos asistiron na sua totalidade</t>
  </si>
  <si>
    <t>Contar cun técnico de calidade no Campus de Pontevedra</t>
  </si>
  <si>
    <t>Insuficientes recursos humanos en canto a persoal técnico de Calidade</t>
  </si>
  <si>
    <t>A presencia dun técnico no Campus facilitaría o funcionamento das Comisións de Calidade do Campus</t>
  </si>
  <si>
    <t>Propor a Vicerreitoría competente que se conte con esta figura</t>
  </si>
  <si>
    <t>Comisión de Calidade</t>
  </si>
  <si>
    <t>Revisar os obxetivos de Calidade e desenvolvemento dos procedementos que no o estean dun xeito efectivo</t>
  </si>
  <si>
    <t>Detectouse que algúns dos obxetivos de calidade non son medibles ou alcanzables. Detectáronse procedementos non despregados</t>
  </si>
  <si>
    <t>Comisión e Área de Calidade</t>
  </si>
  <si>
    <t>Comisión de calidade</t>
  </si>
  <si>
    <t>Medio</t>
  </si>
  <si>
    <t>Continuar coas accións do PAT e de Coordinación horizontal e vertical. Seguir realizando reunións co alumnado para que realicen contribucións. Recuperar tamaño medio do grupo e os recoñecementos docentes no POD</t>
  </si>
  <si>
    <t>Programación de reunións</t>
  </si>
  <si>
    <t>Coordinador vertical, Coordinador PAT
Comisión de calidade
Decanato Vicerrectorado de profesorado</t>
  </si>
  <si>
    <t xml:space="preserve">Modificar e aprobar os cambios nos obxetivos de calidade. Ampliar o Plan de Mellora do Centro.Dotar aos objetivos de indicadores válidos para seu seguimento.
</t>
  </si>
  <si>
    <t>Escola Universitaria de  Enfermaría de Pontevedra</t>
  </si>
  <si>
    <t>2012-2013</t>
  </si>
  <si>
    <t>Iniciar a mobilidade co programa Erasmus, en colaboración coa ORI</t>
  </si>
  <si>
    <t>A mobilidade está prevista desde o segundo semestre do terceiro curso e se debe iniciar para o curso 2013-2014</t>
  </si>
  <si>
    <t>Os do centro</t>
  </si>
  <si>
    <t>A coordinadora das relacións internacionais no cnetro</t>
  </si>
  <si>
    <t>A responsable do título</t>
  </si>
  <si>
    <t>Publicación dos convenios na páxina webIndicadores do SIGC_ seguemento</t>
  </si>
  <si>
    <t>Participou Unha alumna no curso seguinte</t>
  </si>
  <si>
    <t>Elevado</t>
  </si>
  <si>
    <t>Responsable do título</t>
  </si>
  <si>
    <t xml:space="preserve">Do propio Centro: material para simulacións clínicas </t>
  </si>
  <si>
    <t xml:space="preserve">Publicación na prensa local e no DUVI </t>
  </si>
  <si>
    <t>Equipo directivo</t>
  </si>
  <si>
    <t/>
  </si>
  <si>
    <t>Revisión da avaliación das prácticas clínicas a proposta razoada do estudantado</t>
  </si>
  <si>
    <t>A ponderación das probas de simulación no total das probas avaliables considerase elevada</t>
  </si>
  <si>
    <t>Refacer a avaliación das cinco materias das prácticas clínicas baixando o peso das probas de simulación e subindo o da observación sistemática ata un 50%</t>
  </si>
  <si>
    <t>A coordinadora de prácticas clínicas</t>
  </si>
  <si>
    <t>Aparece recollida a nova avaliación no 100% das guías docentes afectadas</t>
  </si>
  <si>
    <t>A dirección do centro</t>
  </si>
  <si>
    <t>Apoio á formación continuada do PDI</t>
  </si>
  <si>
    <t>Los del centro</t>
  </si>
  <si>
    <t>Coordinadora de calidad</t>
  </si>
  <si>
    <t>Responsable do titulo</t>
  </si>
  <si>
    <t>Instalar no centro duas líneas informáticas de acceso aos recursos da intranet do Complexo Hospitalario</t>
  </si>
  <si>
    <t>Valorase oprotuno o acceso á intranet do Complexo hospitalrio</t>
  </si>
  <si>
    <t>Establecer un acordo co Complexo Universitario de Pontevedra a insyalación no centro das novas liñas informáticas de acceso á intranet</t>
  </si>
  <si>
    <t>Coordinadora de calidade</t>
  </si>
  <si>
    <t>Instalar as duas tomas</t>
  </si>
  <si>
    <t>Mellorar na web a accesibilidade á información xa existente.</t>
  </si>
  <si>
    <t>Dificultade de acceso a algúns apartados da información existente na web</t>
  </si>
  <si>
    <t>Acceder directamente desde a páxina de inicio a toda a información publica relevante para os diferentes grupos de interese</t>
  </si>
  <si>
    <t>Aparición del apartado en la página de web</t>
  </si>
  <si>
    <t>Os do propio centro</t>
  </si>
  <si>
    <t>Satisfactorio</t>
  </si>
  <si>
    <t>Incentivar o nivel de participación dos diferentes colectivos ao profesorado e representantes do alumnado na mellora da calidade</t>
  </si>
  <si>
    <t>Coordiandora de calidade</t>
  </si>
  <si>
    <t>07/07/02014</t>
  </si>
  <si>
    <t>Dificultade de acceso ás normativas xa publicadas para a realización do TFG e as prácticas clínicas.</t>
  </si>
  <si>
    <t>Acceder con facilidade á información relativa ao TFG e ás prácticas clínicas</t>
  </si>
  <si>
    <t>Reorganizar a web e incluir un acceso directo ao Grado en enfermaría desde a páxina principal.</t>
  </si>
  <si>
    <t>Publicar na web o convenio de prácticas clínicas (Deputación-Sergas) da titulación de Graduado/a en Enfermaría por la  Uvigo.</t>
  </si>
  <si>
    <t>o convenio so está publicado a Memoria vixente</t>
  </si>
  <si>
    <t>Incorporar na web o convenio de prácticas clínicas</t>
  </si>
  <si>
    <t>Coordinadora de prácticas</t>
  </si>
  <si>
    <t>Visualización do pdf</t>
  </si>
  <si>
    <t>Firmar novos convenios para a mobilidade</t>
  </si>
  <si>
    <t>Iniciar de novo ás relación coa ORI</t>
  </si>
  <si>
    <t>Coordinadora das relación internacionais no centro</t>
  </si>
  <si>
    <t>Publicación na web</t>
  </si>
  <si>
    <t>Son escasos os convenios firmados no curso pasado</t>
  </si>
  <si>
    <t>Bo</t>
  </si>
  <si>
    <t>Firmar polo menos dous convenios máis</t>
  </si>
  <si>
    <t>Facilitar ao estudantado que, ademáis das bibliotecas coas que xa conta, dispoñan doutras duas liñas de acceso ás bases bibliográficas do Sergas, en duas aulas-seminario do centro, para uso preferente dos estudiantes no traballo de fin de grao.</t>
  </si>
  <si>
    <t>Aparción da información na web</t>
  </si>
  <si>
    <t>O título ten un aelevada demanda e as accións para a sua promoción nos son tan prioritarias coma outras.</t>
  </si>
  <si>
    <t>O centro</t>
  </si>
  <si>
    <t>A coordinadora de calidade</t>
  </si>
  <si>
    <t>Revisión de competencias pola entrada en vigor da modificación da memoria aprobada o 29 de julio de 2014</t>
  </si>
  <si>
    <t>Revisar a distribución das competencias nas distintas materias</t>
  </si>
  <si>
    <t>Asegurar que todas as competencias aparezan recolliidas na memoria modificada</t>
  </si>
  <si>
    <t>A Dirección</t>
  </si>
  <si>
    <t>Coordinadora del PAT</t>
  </si>
  <si>
    <t>Non se pudo realizar a acción</t>
  </si>
  <si>
    <t>No é posible xa que a aplicación non o permite</t>
  </si>
  <si>
    <t>Aparecer nos rexistros do PAT</t>
  </si>
  <si>
    <t>Mellorar na web a accesibilidade á información das normativas específica do centro no relativo ao TFG e ás prácticas clínicas</t>
  </si>
  <si>
    <t xml:space="preserve">Publicar na web a parte da información necesaria relativa ao TFG </t>
  </si>
  <si>
    <t>Reorganizar a web e incluir un acceso directo ao Grao en enfermaría desde a páxina principal</t>
  </si>
  <si>
    <t xml:space="preserve">Mellorar a información pública sobre as normativas específicas do centro no relativo ao TFG </t>
  </si>
  <si>
    <t xml:space="preserve">Faltan evidencias na web nalgúns apartados sobre a realización do TFG </t>
  </si>
  <si>
    <t>Documento publicado en el lugar correspondiente de la web.</t>
  </si>
  <si>
    <t>Dirección do cnetro</t>
  </si>
  <si>
    <t>Elaboración dun plan estratéxico para incrementar o número e cualificación do PDI</t>
  </si>
  <si>
    <t>RPT: relación de personal trabajador y su publicación junto a los presupuestos anuales</t>
  </si>
  <si>
    <t>Coordinación de calidade</t>
  </si>
  <si>
    <t>Publicar en la página web del centro http://www.enfermeria.depo.es, en la información del título, la evolución de los
resultados obtenidos con respecto a los datos establecidos en la memoria vigente como medida para mejorar la
información pública a todos los grupos de interés: http://www.enfermeria.depo.es/100</t>
  </si>
  <si>
    <t>Progresivo: a partir del curso 2014-2015</t>
  </si>
  <si>
    <t>Coordinadora de calidade e equipo directivo</t>
  </si>
  <si>
    <t>Esta acción non pudo ser realziada porque a apliación non dispón de espacios para esto</t>
  </si>
  <si>
    <t>Cooridnadora de caldiad</t>
  </si>
  <si>
    <t>Coordinación de calidade e equipo directivo</t>
  </si>
  <si>
    <t>Equipo drectivo</t>
  </si>
  <si>
    <t>Non se visualiza esta información a través da web</t>
  </si>
  <si>
    <t>Publicar na páxina web a información referente aos recusos materiales destinados ao título</t>
  </si>
  <si>
    <t>Non se visualiza ningún documento sobre os recursos materiales</t>
  </si>
  <si>
    <t>Facilitar a información sobre os recursos materiales</t>
  </si>
  <si>
    <t>Criterio de Recursos Humanos do seguimiento, no conforme.</t>
  </si>
  <si>
    <t>Planificar un aumento progresivo do númeo e cualificación do profesorado.</t>
  </si>
  <si>
    <t>Incluir o documento e/o presentación ppt, para a visualización da información relativa a este criterio na páxina web</t>
  </si>
  <si>
    <t>Facilitar la información transversal al título na páxina web dando visibilidade ao documento cos diferentes indicadores do título</t>
  </si>
  <si>
    <t>Os últimos resultados publicados en relación ás tasas establecidas na memoria vixente, son  os d curso 2011-2012</t>
  </si>
  <si>
    <t>Guías docentes en DocNet 2015-2016</t>
  </si>
  <si>
    <t>Elaborouse un dossier con documentación complementaria derivada desta acción</t>
  </si>
  <si>
    <t>Deberá facerse algunha modificación non sustancial da memoria modificada neste aspecto e noutros detectados durante esta acción</t>
  </si>
  <si>
    <t>Plantexar reunión de coordianción das dirección dos catros centros que imparten o título</t>
  </si>
  <si>
    <t>2012/2013</t>
  </si>
  <si>
    <t>31/12/203</t>
  </si>
  <si>
    <t>Enviar o informe de seguimento do curso 2012/2013 e o informe provisional realizado pola ACSUG, ao profesorado e
representantes do alumnado, para que realicen as aportacións que estimen oportunas.
Reunir aos estudantes para explicar o sentido e os resultados das enquisas que realizan.</t>
  </si>
  <si>
    <t xml:space="preserve">Baixa participación nas enquisas de satisfación do colectivo estudiantes </t>
  </si>
  <si>
    <t>Seguir mellorarando a participación nas enquisas de satisfacción do estudantado</t>
  </si>
  <si>
    <t xml:space="preserve">Promover a participación do alumnado nas enquisas </t>
  </si>
  <si>
    <t>Indicadores de satisfaccióm</t>
  </si>
  <si>
    <t>Dirección e os coordinadores de curso</t>
  </si>
  <si>
    <t>Rexistros na aplicación</t>
  </si>
  <si>
    <t>Añadir la evolución de los resultados obtenidos con respecto a los datos establecidos en la memoria vigente en la página
web del centro: publicar en la página web la evolución de los resultados obtenidos en 2012-13 y 2013-2014, con respecto aos establecidos na memoria vigente.</t>
  </si>
  <si>
    <t>Aumentar o acceso gradual ao doutorado</t>
  </si>
  <si>
    <t>Seguir mantendo o acceso gradual a doutorado</t>
  </si>
  <si>
    <t>Aumentar en 1 o número de doutores para o curso 2013-2014.</t>
  </si>
  <si>
    <t>Obtención do título de doutor</t>
  </si>
  <si>
    <t>A Dirección do centro</t>
  </si>
  <si>
    <t>Revisar a ponderación das probas avaliables das cinco materias de prácticas clínicas atendendo á proposta</t>
  </si>
  <si>
    <t>Esta acción foi plantexada polos delegados/as de estudiantes e aprobada nas reunión da Comisión de prácticas clínicas e aprobada na Xunta de Centro</t>
  </si>
  <si>
    <t>Promoción da profesión Enfermera/o, a imaxe da EUE e o acceso ao titulo no noso centro</t>
  </si>
  <si>
    <t>Descoñecemento na contorna das actividades da Escola</t>
  </si>
  <si>
    <t>Mellorar a imaxe do Centro con accións de interese para a cidadanía. Realizar sesións formativas en reanimación cardiopulmonar básica, RCP_B e manexo do DESA.</t>
  </si>
  <si>
    <t>Constancia nas guía docentes do curso 2013-2014: recolleránse os cambios no 100% nas guías docentes destas materias</t>
  </si>
  <si>
    <t>Sesións formativas dirixidas aos adestradores e  xogadores dun dos clubs deportivos da cidade de Pontevedra, nas instalaciones deportivas e impartidas polos estudiantes guiados e supervisados polo profesorado coordinador</t>
  </si>
  <si>
    <t>Profesores coordinadores da actividad</t>
  </si>
  <si>
    <t>A partires desta acción programáronse outras novas a demanda da cidadanía/institucións/ asociacións</t>
  </si>
  <si>
    <t xml:space="preserve">Firmar convenios de colaboración e intercambio polo menos para estudiantes para o curso 2013-2014, en colaboración coa oficina de Relacións internacionais da Universidad de Vigo (ORI) e que o estudiantado poida optar nas convocatorias dese mesmo curso académico. </t>
  </si>
  <si>
    <t>Establecer un mínimo de dos convenios de colaboración para a mobilidade, dentro do programa Erasmus, inicialmente para estudantes e coa posibilidade de intercambio de profesores y PAS.</t>
  </si>
  <si>
    <t>Darlle máis publicidade ao programa</t>
  </si>
  <si>
    <t>Disminución do índice de participación do profesorado e do estudantado nas enquisas de satisfacción</t>
  </si>
  <si>
    <t>Mellorar o nivel de participación nos diferentes colectivos para implicarse na mellora da calidade</t>
  </si>
  <si>
    <t>Incluír o pdf do convenio firmado no apartado da web destinado ás prácticas clínicas</t>
  </si>
  <si>
    <t>Reorganizar a web e incluír os accesos necesarios desde un apartado na páxina principal chamado "destacados"</t>
  </si>
  <si>
    <t>Enfermaría non era un título universitario en moitos países da UE, polo que optamos por restrinxir temporalmente os convenios a países onde xa era universitaria a diplomatura.</t>
  </si>
  <si>
    <t>Comprobado en página web</t>
  </si>
  <si>
    <t>Recollido como incremento  dos recursos materiais</t>
  </si>
  <si>
    <t xml:space="preserve">Organizar e realizar polo mneos duas reunión de coordinación ao ano </t>
  </si>
  <si>
    <t>Organziar un calendario de reunións acorde ás necesidades dos catro centros</t>
  </si>
  <si>
    <t xml:space="preserve">Aula concedida como ven sendo habitual polo área de calidade </t>
  </si>
  <si>
    <t>O euipo directivo</t>
  </si>
  <si>
    <t>Actas das reunión</t>
  </si>
  <si>
    <t>Porpoñer á Universidade a posibilidade de que na páxina da que xa dispón, permita a inclusión dos aparatados: descripción do  título, xustificación, competencias..., e desde ela facer enlaces ás páxinas institucionais deos catro centros</t>
  </si>
  <si>
    <t>Os da Universidade</t>
  </si>
  <si>
    <t>Coordinadora de CAlidade</t>
  </si>
  <si>
    <t>O euquipo directivo</t>
  </si>
  <si>
    <t>Necesita o incremento de profesores a tempo parcial</t>
  </si>
  <si>
    <t>Dar continuidade ao plan estratéxico para incrementar o número e cualificación do PDI</t>
  </si>
  <si>
    <t>Graduado/a en Enfermaría pola Universidade de Vigo</t>
  </si>
  <si>
    <t>Recoller ás modificación non sustanciais a realizar no titulo</t>
  </si>
  <si>
    <t>No informe aparace que hay que revisar….</t>
  </si>
  <si>
    <t>facer unha proposta para o arranxo da horqullia da ponderación das materias que no informe se sinalan</t>
  </si>
  <si>
    <t xml:space="preserve">Non toda a información dispoñible na web, está a ctualizada </t>
  </si>
  <si>
    <t>Incorporación dun novo Doutor</t>
  </si>
  <si>
    <t>Esta acción foi aprobada no centro previa a sua realización</t>
  </si>
  <si>
    <t>Indicadores de participaión</t>
  </si>
  <si>
    <t>Promover a través de la web o acceso ao título para futuros estudiantes</t>
  </si>
  <si>
    <t>Planificar un aumento progresivo do número e cualificación do profesorado.</t>
  </si>
  <si>
    <t>Organizar reunións cos responsables de RRHH da  Deputación para elaborar unha nova RPT e lograr o incremento
orzamentario necesario, se la lei o permite</t>
  </si>
  <si>
    <t>Incluír na web información sobre o PDI</t>
  </si>
  <si>
    <t>Dar a coñecer o grao académico do profesorado do centro.</t>
  </si>
  <si>
    <t>Publicar un documento coa información relativa á descrición do grao académico do PDI.</t>
  </si>
  <si>
    <t>Seguir mantendo o acceso gradual ao doutorado</t>
  </si>
  <si>
    <t>Aumentar o acceso gradual ao doUtorado</t>
  </si>
  <si>
    <t>Aumentar en 1 o número de DoUtores para o curso 2014-2015.</t>
  </si>
  <si>
    <t>Crear a figura do titor curricular no centro para estudantes en situacións especiais</t>
  </si>
  <si>
    <t>Asociar e comunicar a cada estudante en situación especial ao titor curricular que o acompañe ao longo da súa formación.</t>
  </si>
  <si>
    <t xml:space="preserve">Realiánse estas acciones de apoio sen a figura formal que lle corresponde no PAT </t>
  </si>
  <si>
    <t>Progresivo: a partires do curso 2014-2015</t>
  </si>
  <si>
    <t>Proporcionar, ao estudante en situación especial un ou unha titor de referencia para mellorar os mecanismos de apoio e orientación.</t>
  </si>
  <si>
    <t>Incluír na plataforma TEMA un espazo para as actividades de coordinación e do PAT</t>
  </si>
  <si>
    <t>Melloorar a información con respecto ás actividades do PAT</t>
  </si>
  <si>
    <t>Manter ao alumnado informado dos actos que se celebran en relación ás actividades de apoio e orientación no centro.</t>
  </si>
  <si>
    <t>Establecer un espacio na plataforma de teledocencia para informar sobre as actividades programadas derivadas do PAT dexeito máis sinxelo e que facilite sua difusión entre el alumnado.</t>
  </si>
  <si>
    <t xml:space="preserve">Comprobar que todas as competencias están asociadas a unha ou outra materia </t>
  </si>
  <si>
    <t>Inexistencia de accións na web para a promoción do título</t>
  </si>
  <si>
    <t>Mellorar a promoción do título a pesares da súa elevada  ademanda.</t>
  </si>
  <si>
    <t>Se diseñará un espazo específico na web para o acceso de futuros estudiantes.</t>
  </si>
  <si>
    <t>Promover la participación do alumnado nas enquisas de satisfacción</t>
  </si>
  <si>
    <t>Un porcentaxe de participación do 22%</t>
  </si>
  <si>
    <t>Promover su participación para levar a cabo un seguimento máis directo e continuado</t>
  </si>
  <si>
    <t>Presentar e analizar os resultados de participación en cada curso, a través dos delegados.</t>
  </si>
  <si>
    <t>Visualizar as evidencias a través da aplicación informática do área de calidad deUvigo</t>
  </si>
  <si>
    <t>As evidencias no están dispoñibles</t>
  </si>
  <si>
    <t>Dar visibilidade a través da aplicación informática para o SGIC da Uvigo ás evidencias e indicadores asociados a
cada criterio, das que se dispoñee ata o momento.</t>
  </si>
  <si>
    <t>Axjuntar documentos, pdfs, enlaces en cada procedemento do SIGC dos procesos de cada criterio, a medida que se
vaian xerando as evidencias.</t>
  </si>
  <si>
    <t>Realizar entrevistas cos representantes do alumnado, delegados, membros das comisións, estudnates tutores para explicar a importancia da sua participación e que colaboren no proceso de promoción. Enviarlles un correos electrónico cando se abra a aplicación e outros recordatorios durante o proceso</t>
  </si>
  <si>
    <t xml:space="preserve">  Mellorar a coordinación entre os catro centros que imparteon o título</t>
  </si>
  <si>
    <t>Reunións de coordianción pouco eficientes</t>
  </si>
  <si>
    <t>Creación dunha web institucional por parte da Universidad de Vigo referida a los cuatro centros</t>
  </si>
  <si>
    <t>A información que é común sobre o titulo poderíase centralizar nunha única páxina web da Universidade</t>
  </si>
  <si>
    <t>Non foron precisas</t>
  </si>
  <si>
    <t>Aparición do apartado desde a páxina principal da web</t>
  </si>
  <si>
    <t>Elevouse o nivel de aprticipación nos dou colectivos</t>
  </si>
  <si>
    <t>Constancia na Web</t>
  </si>
  <si>
    <t>Constancia na web</t>
  </si>
  <si>
    <t>Cosntancia na web</t>
  </si>
  <si>
    <t>bo</t>
  </si>
  <si>
    <t>O espazo na plataforma</t>
  </si>
  <si>
    <t>Publicado na Web</t>
  </si>
  <si>
    <t>Publicado na web</t>
  </si>
  <si>
    <t>Planes de mellora para o 2015-2016</t>
  </si>
  <si>
    <t xml:space="preserve">Por problemas técnico no pudo se subsanada en el curso anterior </t>
  </si>
  <si>
    <t xml:space="preserve">Añadir la evolución de los resultados obtenidos con respecto a los datos establecidos en la memoria vigente </t>
  </si>
  <si>
    <t>Publicar en la página web del centro http://www.enfermeria.depo.es, en la información del título, la evolución de los
resultados obtenidos con respecto a los datos establecidos en la memoria vigente como medida para mejorar la
información pública a todos los grupos de interés: http://www.enfermeria.depo.es/100 y calidad_resultados</t>
  </si>
  <si>
    <t>Actas das reunions da Comisión da Titulación</t>
  </si>
  <si>
    <t>A Universidade xuntou a información dos titulos de grado das Ciencias de la salud, na sua Web</t>
  </si>
  <si>
    <t>https://uvigo.gal/uvigo_es/estudos/graos/</t>
  </si>
  <si>
    <t xml:space="preserve"> Elaborar un plan bienal: unha nova RPT e lograr o incremento da RPT: relación de personal trabajador y su publicación junto a los presupuestos anuales</t>
  </si>
  <si>
    <t>Adquirir novos simuladores sanitarios electrónicos  para RCP neonatal e no escolar</t>
  </si>
  <si>
    <t>Os simuladores de RCP neonatal  estan quedando obsoletos</t>
  </si>
  <si>
    <t>Seguir con plan de renovación e incremento dos simuladores clínicos</t>
  </si>
  <si>
    <t>Contactar coa Univerisdade e valoirar opcións</t>
  </si>
  <si>
    <t>Os da Vicerreitoria</t>
  </si>
  <si>
    <r>
      <rPr>
        <sz val="10"/>
        <color rgb="FFC00000"/>
        <rFont val="Calibri"/>
        <family val="2"/>
        <scheme val="minor"/>
      </rPr>
      <t xml:space="preserve">Pendiente del curso 2013-2014               </t>
    </r>
    <r>
      <rPr>
        <sz val="10"/>
        <color theme="1"/>
        <rFont val="Calibri"/>
        <family val="2"/>
        <scheme val="minor"/>
      </rPr>
      <t xml:space="preserve">                           Incluír na web información sobre o PDI</t>
    </r>
  </si>
  <si>
    <r>
      <rPr>
        <sz val="10"/>
        <color rgb="FFC00000"/>
        <rFont val="Calibri"/>
        <family val="2"/>
        <scheme val="minor"/>
      </rPr>
      <t>Pendiente del curso 2013-2014</t>
    </r>
    <r>
      <rPr>
        <sz val="10"/>
        <rFont val="Calibri"/>
        <family val="2"/>
        <scheme val="minor"/>
      </rPr>
      <t xml:space="preserve">                                Facilitar la información transversal al título na páxina web dando visibilidade ao documento cos diferentes indicadores do título</t>
    </r>
  </si>
  <si>
    <t>Actualizar  a páxina web no referente a calidade</t>
  </si>
  <si>
    <t>Baixo grado de satisfacción</t>
  </si>
  <si>
    <t>Mellorar o resultado</t>
  </si>
  <si>
    <t>Por en marcha o sistema de caldiade, dentro das  posibilidades do centro</t>
  </si>
  <si>
    <t>Implantación de novos obxetivos e desenvolver ao máximo o número de procedementos do SGC</t>
  </si>
  <si>
    <t>Conseguir a correcta implantación do procedemento PE01</t>
  </si>
  <si>
    <t>Aparece cosntancia en la web de la información publicada</t>
  </si>
  <si>
    <t>Aparece constancia en la web de la información publicada</t>
  </si>
  <si>
    <t>Evidencias publicadas na web</t>
  </si>
  <si>
    <t>Coordinadoa de calidade</t>
  </si>
  <si>
    <t>os do centro</t>
  </si>
  <si>
    <t>medio</t>
  </si>
  <si>
    <t>O equipo  directivo</t>
  </si>
  <si>
    <t>Se produjo la compra bajo el sistema de contatación pública</t>
  </si>
  <si>
    <t>Moi Bo</t>
  </si>
  <si>
    <t>adauisición de materia de caldiade</t>
  </si>
  <si>
    <t>O equipo directivo</t>
  </si>
  <si>
    <t>Plantexar unha reunión de cooridnación inetrcentros</t>
  </si>
  <si>
    <t>Os propios</t>
  </si>
  <si>
    <t>Comisión da titulació</t>
  </si>
  <si>
    <t>para este curso manteñense as hosquillas da memoria anterios</t>
  </si>
  <si>
    <t>Na Guías docnetes</t>
  </si>
  <si>
    <t>Coordinadora de calidade. Comisión de calidade</t>
  </si>
  <si>
    <t>Presentar unha nova proposta ao Patronato no segundo semestre de 2015 para abordar de novo a situación, na medida do podible e si a ley o permite</t>
  </si>
  <si>
    <t>Progresivo, a partir del curso 2015-16 y en función de lo logrado</t>
  </si>
  <si>
    <t>Decidiuse que polas circunstancias actuales se pospoña paro o curso 2016-2017</t>
  </si>
  <si>
    <t>Propoñer un novo plan para o curso que ven</t>
  </si>
  <si>
    <t>Seguindo o procedemento</t>
  </si>
  <si>
    <t>Resultados publicados na web</t>
  </si>
  <si>
    <t>Publicación de resultados na web</t>
  </si>
  <si>
    <t>Continuar con esta proposta de mellora no seguinte curso</t>
  </si>
  <si>
    <t>Figura creada</t>
  </si>
  <si>
    <t>Nos é posible que se poida crear esta figura , dando apoio ao  noso centro adascrito</t>
  </si>
  <si>
    <t>baixo</t>
  </si>
  <si>
    <t>Non se porpoñen medida correctoras dada a imposibilidade da acción</t>
  </si>
  <si>
    <t>revisar o sistema de envío e publicación da información á web</t>
  </si>
  <si>
    <t>Os do cnetro</t>
  </si>
  <si>
    <t>Coordinadora de claidade</t>
  </si>
  <si>
    <t>Conmprobar a existencia de cambios na web</t>
  </si>
  <si>
    <t>O cambio de enlaces, sen contar coa nosa web, derivou na necesidade de enviar información</t>
  </si>
  <si>
    <t>Titulo</t>
  </si>
  <si>
    <t>O alumnado non participa nos porgramas, a pesares de estasr informados</t>
  </si>
  <si>
    <t>Informar ao alumnado das distintas opción existentes</t>
  </si>
  <si>
    <t>Chatrlas informativas a 3º curso</t>
  </si>
  <si>
    <t>os do centro/ori</t>
  </si>
  <si>
    <t>o equipo directivo</t>
  </si>
  <si>
    <t>coordinadora da mobilidade</t>
  </si>
  <si>
    <t>Rexistro do estudantado</t>
  </si>
  <si>
    <t>O alumnado non opta pola participación neste porgramas</t>
  </si>
  <si>
    <t>Coordinadora da mobilidade</t>
  </si>
  <si>
    <t>Aumentar o grado de satisfacción do alumnado en relación coa palnificación ed desenvolvemento das ensinanzas</t>
  </si>
  <si>
    <t>Aumentar o grao de satisfacción do alumnado cos programas de mobilidade</t>
  </si>
  <si>
    <t xml:space="preserve">  Mellorar o grao de satisfacción do alumnado cos recursos materiais. Adquir novo material de latas prestacións </t>
  </si>
  <si>
    <t>Non se evidencia unha correcta implantación do procedemento PE01 respecto da revisión da política e os obxetivos de calidade da Facultade. En relación as obxetivos de calidade no se lograron evidenciar que estén definidos de forma concreta, que sexan alcanzables, medibles e motivadores e  non se evidencia o establecimento de indicadores válidos para seu seguimiento.</t>
  </si>
  <si>
    <t>Revisar os obxetivos de Calidade e desenvolvemento dos procedementos que no o estean dun xeito efectivo e mellorar así o grao de satisfacción do alumnado coa calidade.</t>
  </si>
  <si>
    <t>Reorganizar a páxina web no referente a calidade.</t>
  </si>
  <si>
    <t xml:space="preserve">Problemas coa actualziación de enlaces desde a Diputación e non se visualiza ben a información </t>
  </si>
  <si>
    <t>Promocionar a mobilidade: Innsitir no importante de coñecer o sistema sanitario e formas de traballo.</t>
  </si>
  <si>
    <t>Ao non ser posible a antedita mellora, dase por pechada., polo que se cnsidera  realizada.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</si>
</sst>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00\-##00"/>
    <numFmt numFmtId="165" formatCode="0_ ;\-0\ "/>
    <numFmt numFmtId="166" formatCode="#,##0.00\ &quot;€&quot;"/>
    <numFmt numFmtId="167" formatCode="&quot;€&quot;#,##0_);[Red]\(&quot;€&quot;#,##0\)"/>
    <numFmt numFmtId="168" formatCode="d\-m\-yy;@"/>
  </numFmts>
  <fonts count="2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5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11"/>
      <name val="Garamond"/>
      <family val="1"/>
    </font>
    <font>
      <i/>
      <sz val="12"/>
      <color theme="1"/>
      <name val="Aharoni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Garamond"/>
      <family val="1"/>
    </font>
    <font>
      <sz val="18"/>
      <color theme="5"/>
      <name val="Garamond"/>
      <family val="1"/>
    </font>
    <font>
      <i/>
      <sz val="12"/>
      <name val="Aharoni"/>
      <charset val="177"/>
    </font>
    <font>
      <b/>
      <sz val="12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sz val="10"/>
      <color rgb="FFC00000"/>
      <name val="Calibri"/>
      <family val="2"/>
      <scheme val="minor"/>
    </font>
    <font>
      <sz val="9"/>
      <color rgb="FF000000"/>
      <name val="Verdana"/>
      <family val="2"/>
    </font>
    <font>
      <sz val="10"/>
      <name val="Garamond"/>
      <family val="1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4">
    <xf numFmtId="0" fontId="0" fillId="0" borderId="0" xfId="0"/>
    <xf numFmtId="0" fontId="0" fillId="3" borderId="1" xfId="0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0" fillId="3" borderId="0" xfId="0" applyFill="1"/>
    <xf numFmtId="0" fontId="5" fillId="3" borderId="2" xfId="0" applyFont="1" applyFill="1" applyBorder="1" applyAlignment="1" applyProtection="1">
      <alignment horizontal="left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/>
    <xf numFmtId="0" fontId="12" fillId="5" borderId="0" xfId="0" applyFont="1" applyFill="1" applyBorder="1"/>
    <xf numFmtId="0" fontId="10" fillId="5" borderId="0" xfId="0" applyFont="1" applyFill="1" applyBorder="1"/>
    <xf numFmtId="0" fontId="11" fillId="5" borderId="0" xfId="0" applyFont="1" applyFill="1"/>
    <xf numFmtId="0" fontId="12" fillId="5" borderId="0" xfId="0" applyFont="1" applyFill="1"/>
    <xf numFmtId="0" fontId="10" fillId="5" borderId="0" xfId="0" applyFont="1" applyFill="1"/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14" fillId="3" borderId="0" xfId="0" applyFont="1" applyFill="1"/>
    <xf numFmtId="0" fontId="15" fillId="5" borderId="0" xfId="0" applyFont="1" applyFill="1" applyBorder="1"/>
    <xf numFmtId="0" fontId="16" fillId="5" borderId="0" xfId="0" applyFont="1" applyFill="1" applyBorder="1" applyAlignment="1">
      <alignment horizontal="left"/>
    </xf>
    <xf numFmtId="0" fontId="16" fillId="5" borderId="0" xfId="0" applyFont="1" applyFill="1" applyBorder="1" applyAlignment="1" applyProtection="1">
      <alignment horizontal="left" wrapText="1"/>
    </xf>
    <xf numFmtId="0" fontId="15" fillId="5" borderId="0" xfId="0" applyFont="1" applyFill="1"/>
    <xf numFmtId="0" fontId="14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4" fillId="5" borderId="0" xfId="0" applyFont="1" applyFill="1"/>
    <xf numFmtId="0" fontId="16" fillId="3" borderId="0" xfId="0" applyFont="1" applyFill="1" applyBorder="1" applyAlignment="1" applyProtection="1">
      <alignment horizontal="left"/>
    </xf>
    <xf numFmtId="0" fontId="14" fillId="3" borderId="0" xfId="0" applyFont="1" applyFill="1" applyAlignment="1" applyProtection="1"/>
    <xf numFmtId="0" fontId="13" fillId="3" borderId="0" xfId="0" applyFont="1" applyFill="1" applyAlignment="1" applyProtection="1"/>
    <xf numFmtId="14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14" fontId="11" fillId="5" borderId="8" xfId="0" applyNumberFormat="1" applyFont="1" applyFill="1" applyBorder="1" applyAlignment="1" applyProtection="1">
      <alignment horizontal="center" vertical="center" wrapText="1"/>
    </xf>
    <xf numFmtId="166" fontId="11" fillId="5" borderId="8" xfId="0" applyNumberFormat="1" applyFont="1" applyFill="1" applyBorder="1" applyAlignment="1">
      <alignment horizontal="center" vertical="center" wrapText="1"/>
    </xf>
    <xf numFmtId="14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9" xfId="0" applyNumberFormat="1" applyFont="1" applyFill="1" applyBorder="1" applyAlignment="1">
      <alignment horizontal="center" vertical="center" wrapText="1"/>
    </xf>
    <xf numFmtId="14" fontId="11" fillId="6" borderId="10" xfId="0" applyNumberFormat="1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4" fontId="11" fillId="5" borderId="11" xfId="0" applyNumberFormat="1" applyFont="1" applyFill="1" applyBorder="1" applyAlignment="1" applyProtection="1">
      <alignment horizontal="center" vertical="center" wrapText="1"/>
    </xf>
    <xf numFmtId="166" fontId="11" fillId="5" borderId="11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14" fontId="11" fillId="5" borderId="12" xfId="0" applyNumberFormat="1" applyFont="1" applyFill="1" applyBorder="1" applyAlignment="1" applyProtection="1">
      <alignment horizontal="center" vertical="center" wrapText="1"/>
    </xf>
    <xf numFmtId="166" fontId="11" fillId="5" borderId="12" xfId="0" applyNumberFormat="1" applyFont="1" applyFill="1" applyBorder="1" applyAlignment="1">
      <alignment horizontal="center" vertical="center" wrapText="1"/>
    </xf>
    <xf numFmtId="14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13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14" fontId="11" fillId="5" borderId="14" xfId="0" applyNumberFormat="1" applyFont="1" applyFill="1" applyBorder="1" applyAlignment="1" applyProtection="1">
      <alignment horizontal="center" vertical="center" wrapText="1"/>
    </xf>
    <xf numFmtId="166" fontId="11" fillId="5" borderId="14" xfId="0" applyNumberFormat="1" applyFont="1" applyFill="1" applyBorder="1" applyAlignment="1">
      <alignment horizontal="center" vertical="center" wrapText="1"/>
    </xf>
    <xf numFmtId="14" fontId="11" fillId="5" borderId="14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15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6" borderId="0" xfId="0" applyFont="1" applyFill="1"/>
    <xf numFmtId="0" fontId="12" fillId="6" borderId="0" xfId="0" applyFont="1" applyFill="1"/>
    <xf numFmtId="0" fontId="10" fillId="6" borderId="0" xfId="0" applyFont="1" applyFill="1"/>
    <xf numFmtId="0" fontId="15" fillId="6" borderId="0" xfId="0" applyFont="1" applyFill="1"/>
    <xf numFmtId="0" fontId="14" fillId="6" borderId="0" xfId="0" applyFont="1" applyFill="1" applyAlignment="1">
      <alignment horizontal="center" vertical="center"/>
    </xf>
    <xf numFmtId="0" fontId="21" fillId="5" borderId="0" xfId="0" applyFont="1" applyFill="1" applyBorder="1" applyAlignment="1" applyProtection="1">
      <alignment horizontal="left" vertical="center"/>
    </xf>
    <xf numFmtId="0" fontId="11" fillId="6" borderId="7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14" fontId="11" fillId="5" borderId="22" xfId="0" applyNumberFormat="1" applyFont="1" applyFill="1" applyBorder="1" applyAlignment="1" applyProtection="1">
      <alignment horizontal="center" vertical="center" wrapText="1"/>
    </xf>
    <xf numFmtId="166" fontId="11" fillId="5" borderId="22" xfId="0" applyNumberFormat="1" applyFont="1" applyFill="1" applyBorder="1" applyAlignment="1">
      <alignment horizontal="center" vertical="center" wrapText="1"/>
    </xf>
    <xf numFmtId="14" fontId="11" fillId="5" borderId="22" xfId="0" applyNumberFormat="1" applyFont="1" applyFill="1" applyBorder="1" applyAlignment="1" applyProtection="1">
      <alignment horizontal="center" vertical="center" wrapText="1"/>
      <protection locked="0"/>
    </xf>
    <xf numFmtId="168" fontId="11" fillId="5" borderId="23" xfId="0" applyNumberFormat="1" applyFont="1" applyFill="1" applyBorder="1" applyAlignment="1">
      <alignment horizontal="center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20" fillId="6" borderId="8" xfId="0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horizontal="center" vertical="center" wrapText="1"/>
    </xf>
    <xf numFmtId="168" fontId="11" fillId="5" borderId="18" xfId="0" applyNumberFormat="1" applyFont="1" applyFill="1" applyBorder="1" applyAlignment="1">
      <alignment horizontal="center" vertical="center" wrapText="1"/>
    </xf>
    <xf numFmtId="14" fontId="11" fillId="5" borderId="18" xfId="0" applyNumberFormat="1" applyFont="1" applyFill="1" applyBorder="1" applyAlignment="1" applyProtection="1">
      <alignment horizontal="center" vertical="center" wrapText="1"/>
    </xf>
    <xf numFmtId="166" fontId="11" fillId="5" borderId="18" xfId="0" applyNumberFormat="1" applyFont="1" applyFill="1" applyBorder="1" applyAlignment="1">
      <alignment horizontal="center" vertical="center" wrapText="1"/>
    </xf>
    <xf numFmtId="14" fontId="11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8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 applyProtection="1">
      <alignment horizontal="center" vertical="center" wrapText="1"/>
    </xf>
    <xf numFmtId="0" fontId="20" fillId="5" borderId="24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 applyProtection="1">
      <alignment horizontal="right" vertical="center"/>
    </xf>
    <xf numFmtId="0" fontId="24" fillId="6" borderId="18" xfId="0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center" vertical="center" wrapText="1"/>
    </xf>
    <xf numFmtId="14" fontId="10" fillId="6" borderId="18" xfId="0" applyNumberFormat="1" applyFont="1" applyFill="1" applyBorder="1" applyAlignment="1" applyProtection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7" fillId="5" borderId="5" xfId="0" applyFont="1" applyFill="1" applyBorder="1" applyAlignment="1" applyProtection="1">
      <alignment horizontal="right" vertical="center"/>
    </xf>
  </cellXfs>
  <cellStyles count="2">
    <cellStyle name="Incorrecto" xfId="1" builtinId="27"/>
    <cellStyle name="Normal" xfId="0" builtinId="0"/>
  </cellStyles>
  <dxfs count="26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auto="1"/>
      </font>
      <fill>
        <patternFill>
          <bgColor theme="0" tint="-0.149967955565050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34998626667073579"/>
        </patternFill>
      </fill>
    </dxf>
    <dxf>
      <font>
        <b/>
        <i/>
        <color theme="0"/>
      </font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/>
        <color theme="0"/>
      </font>
      <fill>
        <patternFill>
          <bgColor theme="7" tint="-0.24994659260841701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9" tint="-0.24994659260841701"/>
        </patternFill>
      </fill>
    </dxf>
    <dxf>
      <font>
        <b/>
        <i/>
        <color theme="0"/>
      </font>
      <fill>
        <patternFill>
          <bgColor theme="7" tint="-0.24994659260841701"/>
        </patternFill>
      </fill>
    </dxf>
    <dxf>
      <font>
        <b/>
        <i/>
        <color auto="1"/>
      </font>
      <fill>
        <patternFill>
          <bgColor theme="0" tint="-0.24994659260841701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0</xdr:row>
      <xdr:rowOff>133350</xdr:rowOff>
    </xdr:from>
    <xdr:to>
      <xdr:col>0</xdr:col>
      <xdr:colOff>2695577</xdr:colOff>
      <xdr:row>0</xdr:row>
      <xdr:rowOff>597557</xdr:rowOff>
    </xdr:to>
    <xdr:pic>
      <xdr:nvPicPr>
        <xdr:cNvPr id="2" name="Imagen 1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7" y="133350"/>
          <a:ext cx="2533650" cy="46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275169</xdr:colOff>
      <xdr:row>10</xdr:row>
      <xdr:rowOff>42333</xdr:rowOff>
    </xdr:from>
    <xdr:to>
      <xdr:col>4</xdr:col>
      <xdr:colOff>732369</xdr:colOff>
      <xdr:row>12</xdr:row>
      <xdr:rowOff>276225</xdr:rowOff>
    </xdr:to>
    <xdr:sp macro="[0]!Rexistrar" textlink="">
      <xdr:nvSpPr>
        <xdr:cNvPr id="3" name="Rectángulo redondeado 2"/>
        <xdr:cNvSpPr/>
      </xdr:nvSpPr>
      <xdr:spPr>
        <a:xfrm>
          <a:off x="7842252" y="3630083"/>
          <a:ext cx="1981200" cy="847725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REXISTRAR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123825</xdr:rowOff>
    </xdr:from>
    <xdr:to>
      <xdr:col>2</xdr:col>
      <xdr:colOff>712520</xdr:colOff>
      <xdr:row>1</xdr:row>
      <xdr:rowOff>287321</xdr:rowOff>
    </xdr:to>
    <xdr:pic>
      <xdr:nvPicPr>
        <xdr:cNvPr id="3" name="Imagen 2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23825"/>
          <a:ext cx="2391270" cy="36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304800</xdr:colOff>
      <xdr:row>6</xdr:row>
      <xdr:rowOff>257175</xdr:rowOff>
    </xdr:from>
    <xdr:to>
      <xdr:col>24</xdr:col>
      <xdr:colOff>2286000</xdr:colOff>
      <xdr:row>6</xdr:row>
      <xdr:rowOff>1104900</xdr:rowOff>
    </xdr:to>
    <xdr:sp macro="[0]!Copiar" textlink="">
      <xdr:nvSpPr>
        <xdr:cNvPr id="4" name="Rectángulo redondeado 3"/>
        <xdr:cNvSpPr/>
      </xdr:nvSpPr>
      <xdr:spPr>
        <a:xfrm>
          <a:off x="24222075" y="1619250"/>
          <a:ext cx="1981200" cy="847725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COPIA</a:t>
          </a:r>
          <a:r>
            <a:rPr lang="es-ES" sz="1100" baseline="0"/>
            <a:t> DA FILA ACTIVA NUNHA FICHA DE MELLORA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8"/>
  <sheetViews>
    <sheetView zoomScaleNormal="100" workbookViewId="0">
      <selection activeCell="A2" sqref="A2:B2"/>
    </sheetView>
  </sheetViews>
  <sheetFormatPr baseColWidth="10" defaultColWidth="0" defaultRowHeight="14.3" zeroHeight="1" x14ac:dyDescent="0.25"/>
  <cols>
    <col min="1" max="1" width="60" style="5" customWidth="1"/>
    <col min="2" max="2" width="68.42578125" style="5" customWidth="1"/>
    <col min="3" max="3" width="5.85546875" style="6" customWidth="1"/>
    <col min="4" max="4" width="9.28515625" style="6" customWidth="1"/>
    <col min="5" max="5" width="6.7109375" style="6" customWidth="1"/>
    <col min="6" max="6" width="4.140625" style="6" customWidth="1"/>
    <col min="7" max="7" width="11.140625" style="38" hidden="1"/>
    <col min="8" max="10" width="11.42578125" style="38" hidden="1"/>
    <col min="11" max="20" width="11.42578125" style="29" hidden="1"/>
    <col min="21" max="16381" width="11.42578125" style="6" hidden="1"/>
    <col min="16382" max="16382" width="1.7109375" style="6" hidden="1"/>
    <col min="16383" max="16384" width="1.140625" style="6" hidden="1"/>
  </cols>
  <sheetData>
    <row r="1" spans="1:10" ht="51" customHeight="1" x14ac:dyDescent="0.25">
      <c r="A1" s="1"/>
      <c r="B1" s="2" t="s">
        <v>0</v>
      </c>
      <c r="G1" s="37" t="s">
        <v>15</v>
      </c>
      <c r="H1" s="37" t="s">
        <v>14</v>
      </c>
      <c r="I1" s="37" t="s">
        <v>16</v>
      </c>
      <c r="J1" s="37" t="s">
        <v>17</v>
      </c>
    </row>
    <row r="2" spans="1:10" ht="38.35" customHeight="1" x14ac:dyDescent="0.25">
      <c r="A2" s="98" t="s">
        <v>1</v>
      </c>
      <c r="B2" s="98"/>
      <c r="G2" s="37" t="s">
        <v>18</v>
      </c>
      <c r="H2" s="37" t="s">
        <v>19</v>
      </c>
      <c r="I2" s="37" t="s">
        <v>20</v>
      </c>
      <c r="J2" s="37" t="s">
        <v>21</v>
      </c>
    </row>
    <row r="3" spans="1:10" ht="26.2" customHeight="1" x14ac:dyDescent="0.25">
      <c r="A3" s="7" t="s">
        <v>2</v>
      </c>
      <c r="B3" s="70"/>
      <c r="G3" s="37" t="s">
        <v>22</v>
      </c>
      <c r="H3" s="37" t="s">
        <v>23</v>
      </c>
      <c r="I3" s="37" t="s">
        <v>24</v>
      </c>
      <c r="J3" s="37" t="s">
        <v>25</v>
      </c>
    </row>
    <row r="4" spans="1:10" ht="26.2" customHeight="1" x14ac:dyDescent="0.25">
      <c r="A4" s="4" t="s">
        <v>3</v>
      </c>
      <c r="B4" s="9"/>
      <c r="G4" s="37" t="s">
        <v>26</v>
      </c>
      <c r="H4" s="37" t="s">
        <v>27</v>
      </c>
      <c r="J4" s="37" t="s">
        <v>28</v>
      </c>
    </row>
    <row r="5" spans="1:10" ht="26.2" customHeight="1" x14ac:dyDescent="0.25">
      <c r="A5" s="4" t="s">
        <v>4</v>
      </c>
      <c r="B5" s="8"/>
      <c r="G5" s="37" t="s">
        <v>29</v>
      </c>
      <c r="I5" s="37"/>
      <c r="J5" s="37" t="s">
        <v>30</v>
      </c>
    </row>
    <row r="6" spans="1:10" ht="26.2" customHeight="1" x14ac:dyDescent="0.25">
      <c r="A6" s="3" t="s">
        <v>5</v>
      </c>
      <c r="B6" s="10"/>
      <c r="J6" s="37" t="s">
        <v>31</v>
      </c>
    </row>
    <row r="7" spans="1:10" ht="26.2" customHeight="1" x14ac:dyDescent="0.25">
      <c r="A7" s="3" t="s">
        <v>6</v>
      </c>
      <c r="B7" s="10"/>
      <c r="J7" s="37" t="s">
        <v>32</v>
      </c>
    </row>
    <row r="8" spans="1:10" ht="26.2" customHeight="1" x14ac:dyDescent="0.25">
      <c r="A8" s="3" t="s">
        <v>52</v>
      </c>
      <c r="B8" s="10"/>
      <c r="G8" s="39"/>
      <c r="H8" s="37"/>
      <c r="J8" s="37" t="s">
        <v>33</v>
      </c>
    </row>
    <row r="9" spans="1:10" ht="26.2" customHeight="1" x14ac:dyDescent="0.25">
      <c r="A9" s="3" t="s">
        <v>7</v>
      </c>
      <c r="B9" s="10"/>
      <c r="G9" s="39"/>
      <c r="H9" s="37"/>
      <c r="J9" s="37" t="s">
        <v>34</v>
      </c>
    </row>
    <row r="10" spans="1:10" x14ac:dyDescent="0.25">
      <c r="A10" s="3" t="s">
        <v>8</v>
      </c>
      <c r="B10" s="52"/>
      <c r="G10" s="39"/>
      <c r="J10" s="37" t="s">
        <v>35</v>
      </c>
    </row>
    <row r="11" spans="1:10" x14ac:dyDescent="0.25">
      <c r="A11" s="3" t="s">
        <v>51</v>
      </c>
      <c r="B11" s="52"/>
      <c r="J11" s="37" t="s">
        <v>36</v>
      </c>
    </row>
    <row r="12" spans="1:10" x14ac:dyDescent="0.25">
      <c r="A12" s="3" t="s">
        <v>9</v>
      </c>
      <c r="B12" s="10"/>
      <c r="J12" s="37" t="s">
        <v>37</v>
      </c>
    </row>
    <row r="13" spans="1:10" x14ac:dyDescent="0.25">
      <c r="A13" s="3" t="s">
        <v>53</v>
      </c>
      <c r="B13" s="10"/>
      <c r="J13" s="37" t="s">
        <v>38</v>
      </c>
    </row>
    <row r="14" spans="1:10" ht="26.2" customHeight="1" x14ac:dyDescent="0.25">
      <c r="A14" s="3" t="s">
        <v>10</v>
      </c>
      <c r="B14" s="47"/>
      <c r="G14" s="38" t="str">
        <f ca="1">IF(B14="","",IF(B14&lt;TODAY(),0,IF(B14&gt;TODAY(),2,1)))</f>
        <v/>
      </c>
      <c r="J14" s="37" t="s">
        <v>39</v>
      </c>
    </row>
    <row r="15" spans="1:10" ht="26.2" customHeight="1" x14ac:dyDescent="0.25">
      <c r="A15" s="3" t="s">
        <v>11</v>
      </c>
      <c r="B15" s="51"/>
      <c r="J15" s="37" t="s">
        <v>40</v>
      </c>
    </row>
    <row r="16" spans="1:10" x14ac:dyDescent="0.25">
      <c r="A16" s="3" t="s">
        <v>12</v>
      </c>
      <c r="B16" s="12"/>
      <c r="J16" s="37" t="s">
        <v>41</v>
      </c>
    </row>
    <row r="17" spans="1:10" ht="26.2" customHeight="1" x14ac:dyDescent="0.25">
      <c r="A17" s="3" t="s">
        <v>13</v>
      </c>
      <c r="B17" s="10"/>
      <c r="J17" s="37" t="s">
        <v>42</v>
      </c>
    </row>
    <row r="18" spans="1:10" ht="26.2" customHeight="1" x14ac:dyDescent="0.25">
      <c r="A18" s="3" t="s">
        <v>54</v>
      </c>
      <c r="B18" s="11"/>
      <c r="G18" s="38" t="str">
        <f>+IF(B14="","",IF(B18="","",IF(B18&gt;=B14,0,"")))</f>
        <v/>
      </c>
      <c r="J18" s="37" t="s">
        <v>43</v>
      </c>
    </row>
    <row r="19" spans="1:10" ht="26.2" customHeight="1" x14ac:dyDescent="0.25">
      <c r="A19" s="3" t="s">
        <v>55</v>
      </c>
      <c r="B19" s="10"/>
      <c r="J19" s="37" t="s">
        <v>44</v>
      </c>
    </row>
    <row r="20" spans="1:10" ht="36.9" customHeight="1" x14ac:dyDescent="0.25">
      <c r="A20" s="7" t="s">
        <v>69</v>
      </c>
      <c r="B20" s="10"/>
      <c r="J20" s="37" t="s">
        <v>45</v>
      </c>
    </row>
    <row r="21" spans="1:10" ht="31.55" customHeight="1" x14ac:dyDescent="0.25">
      <c r="A21" s="99" t="s">
        <v>56</v>
      </c>
      <c r="B21" s="99"/>
      <c r="J21" s="37" t="s">
        <v>64</v>
      </c>
    </row>
    <row r="22" spans="1:10" ht="24.1" customHeight="1" x14ac:dyDescent="0.25">
      <c r="A22" s="13" t="s">
        <v>57</v>
      </c>
      <c r="B22" s="14"/>
      <c r="G22" s="38" t="str">
        <f>+IF(B22="","",IF(B22="Realizada",3,IF(B22="Realizada parcialmente",2,IF(B22="Planificada",1,0))))</f>
        <v/>
      </c>
      <c r="J22" s="37" t="s">
        <v>65</v>
      </c>
    </row>
    <row r="23" spans="1:10" ht="24.1" customHeight="1" x14ac:dyDescent="0.25">
      <c r="A23" s="13" t="s">
        <v>61</v>
      </c>
      <c r="B23" s="14"/>
      <c r="J23" s="37" t="s">
        <v>66</v>
      </c>
    </row>
    <row r="24" spans="1:10" ht="24.1" customHeight="1" x14ac:dyDescent="0.25">
      <c r="A24" s="13" t="s">
        <v>62</v>
      </c>
      <c r="B24" s="14"/>
      <c r="J24" s="37" t="s">
        <v>67</v>
      </c>
    </row>
    <row r="25" spans="1:10" ht="24.1" customHeight="1" x14ac:dyDescent="0.25">
      <c r="A25" s="13" t="s">
        <v>63</v>
      </c>
      <c r="B25" s="14"/>
      <c r="J25" s="37" t="s">
        <v>46</v>
      </c>
    </row>
    <row r="26" spans="1:10" x14ac:dyDescent="0.25">
      <c r="A26" s="13" t="s">
        <v>58</v>
      </c>
      <c r="B26" s="14"/>
      <c r="G26" s="38" t="str">
        <f>+IF(B26="","",IF(B26="Realizada",3,IF(B26="Realizada parcialmente",2,IF(B26="Planificada",1,0))))</f>
        <v/>
      </c>
      <c r="J26" s="37" t="s">
        <v>47</v>
      </c>
    </row>
    <row r="27" spans="1:10" ht="24.1" customHeight="1" x14ac:dyDescent="0.25">
      <c r="A27" s="15" t="s">
        <v>59</v>
      </c>
      <c r="B27" s="40"/>
      <c r="G27" s="38" t="str">
        <f t="shared" ref="G27" si="0">+IF(B27="","",IF(B27="Realizada",3,IF(B27="Realizada parcialmente",2,IF(B27="Planificada",1,0))))</f>
        <v/>
      </c>
      <c r="J27" s="37" t="s">
        <v>48</v>
      </c>
    </row>
    <row r="28" spans="1:10" x14ac:dyDescent="0.25"/>
  </sheetData>
  <mergeCells count="2">
    <mergeCell ref="A2:B2"/>
    <mergeCell ref="A21:B21"/>
  </mergeCells>
  <conditionalFormatting sqref="B22">
    <cfRule type="expression" dxfId="263" priority="15">
      <formula>$G$22=0</formula>
    </cfRule>
    <cfRule type="expression" dxfId="262" priority="16">
      <formula>$G$22=1</formula>
    </cfRule>
    <cfRule type="expression" dxfId="261" priority="17">
      <formula>$G$22=2</formula>
    </cfRule>
    <cfRule type="expression" dxfId="260" priority="18">
      <formula>$G$22=3</formula>
    </cfRule>
  </conditionalFormatting>
  <conditionalFormatting sqref="B18">
    <cfRule type="expression" dxfId="259" priority="11">
      <formula>$G$18=0</formula>
    </cfRule>
    <cfRule type="expression" dxfId="258" priority="12">
      <formula>$G$18=2</formula>
    </cfRule>
  </conditionalFormatting>
  <conditionalFormatting sqref="B14">
    <cfRule type="notContainsBlanks" dxfId="257" priority="10">
      <formula>LEN(TRIM(B14))&gt;0</formula>
    </cfRule>
  </conditionalFormatting>
  <conditionalFormatting sqref="B14">
    <cfRule type="expression" dxfId="256" priority="7">
      <formula>$AG14=0</formula>
    </cfRule>
    <cfRule type="expression" dxfId="255" priority="8">
      <formula>$AG14=2</formula>
    </cfRule>
    <cfRule type="expression" dxfId="254" priority="9">
      <formula>$AG14=3</formula>
    </cfRule>
  </conditionalFormatting>
  <conditionalFormatting sqref="B14">
    <cfRule type="notContainsBlanks" dxfId="253" priority="6">
      <formula>LEN(TRIM(B14))&gt;0</formula>
    </cfRule>
  </conditionalFormatting>
  <conditionalFormatting sqref="B14">
    <cfRule type="expression" dxfId="252" priority="3">
      <formula>$AD14=0</formula>
    </cfRule>
    <cfRule type="expression" dxfId="251" priority="4">
      <formula>$AD14=2</formula>
    </cfRule>
    <cfRule type="expression" dxfId="250" priority="5">
      <formula>$AD14=3</formula>
    </cfRule>
  </conditionalFormatting>
  <conditionalFormatting sqref="B18">
    <cfRule type="expression" dxfId="249" priority="1">
      <formula>$D$18=0</formula>
    </cfRule>
    <cfRule type="expression" dxfId="248" priority="2">
      <formula>$D$18=2</formula>
    </cfRule>
  </conditionalFormatting>
  <dataValidations xWindow="547" yWindow="641" count="5">
    <dataValidation type="list" allowBlank="1" showInputMessage="1" showErrorMessage="1" prompt="Seleccione o estado da acción" sqref="B22">
      <formula1>$H$1:$H$4</formula1>
    </dataValidation>
    <dataValidation type="textLength" allowBlank="1" showInputMessage="1" showErrorMessage="1" prompt="Debe introducir o curso académico co seguinte formato aaaa-aaaa" sqref="B5">
      <formula1>9</formula1>
      <formula2>9</formula2>
    </dataValidation>
    <dataValidation type="date" allowBlank="1" showInputMessage="1" showErrorMessage="1" prompt="Debe introducir unha data co seguinte formato dd/mm/aaaa" sqref="B18">
      <formula1>40179</formula1>
      <formula2>73051</formula2>
    </dataValidation>
    <dataValidation type="list" allowBlank="1" showInputMessage="1" showErrorMessage="1" prompt="Debe seleccionarse o ámbito principal da responsabilidade de execución da acción" sqref="B8">
      <formula1>$F$1:$F$3</formula1>
    </dataValidation>
    <dataValidation type="list" allowBlank="1" showInputMessage="1" showErrorMessage="1" sqref="B6">
      <formula1>$D$1:$D$5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AT44"/>
  <sheetViews>
    <sheetView tabSelected="1" zoomScale="60" zoomScaleNormal="60" workbookViewId="0">
      <selection activeCell="R8" sqref="R8"/>
    </sheetView>
  </sheetViews>
  <sheetFormatPr baseColWidth="10" defaultColWidth="0" defaultRowHeight="14.3" x14ac:dyDescent="0.25"/>
  <cols>
    <col min="1" max="1" width="13.140625" style="27" customWidth="1"/>
    <col min="2" max="2" width="11.42578125" style="27" customWidth="1"/>
    <col min="3" max="3" width="12.85546875" style="27" customWidth="1"/>
    <col min="4" max="4" width="18.5703125" style="27" bestFit="1" customWidth="1"/>
    <col min="5" max="5" width="13.7109375" style="27" customWidth="1"/>
    <col min="6" max="6" width="14.28515625" style="27" customWidth="1"/>
    <col min="7" max="7" width="15.140625" style="27" customWidth="1"/>
    <col min="8" max="8" width="41.42578125" style="27" customWidth="1"/>
    <col min="9" max="9" width="52.5703125" style="27" customWidth="1"/>
    <col min="10" max="10" width="49.28515625" style="27" customWidth="1"/>
    <col min="11" max="11" width="54.28515625" style="27" customWidth="1"/>
    <col min="12" max="12" width="26.42578125" style="27" customWidth="1"/>
    <col min="13" max="13" width="16.42578125" style="27" customWidth="1"/>
    <col min="14" max="14" width="15.28515625" style="27" customWidth="1"/>
    <col min="15" max="15" width="15.85546875" style="27" customWidth="1"/>
    <col min="16" max="16" width="13.7109375" style="27" customWidth="1"/>
    <col min="17" max="17" width="42.28515625" style="27" customWidth="1"/>
    <col min="18" max="18" width="44.5703125" style="27" customWidth="1"/>
    <col min="19" max="19" width="21.85546875" style="27" customWidth="1"/>
    <col min="20" max="20" width="25.28515625" style="27" customWidth="1"/>
    <col min="21" max="21" width="20.7109375" style="27" customWidth="1"/>
    <col min="22" max="22" width="28.85546875" style="27" customWidth="1"/>
    <col min="23" max="23" width="31.7109375" style="27" customWidth="1"/>
    <col min="24" max="24" width="12.85546875" style="27" customWidth="1"/>
    <col min="25" max="25" width="39.42578125" style="27" customWidth="1"/>
    <col min="26" max="28" width="0" style="27" hidden="1" customWidth="1"/>
    <col min="29" max="30" width="0" style="28" hidden="1" customWidth="1"/>
    <col min="31" max="32" width="0" style="27" hidden="1" customWidth="1"/>
    <col min="33" max="37" width="0" style="36" hidden="1" customWidth="1"/>
    <col min="38" max="46" width="0" style="27" hidden="1" customWidth="1"/>
    <col min="47" max="16384" width="11.42578125" style="27" hidden="1"/>
  </cols>
  <sheetData>
    <row r="1" spans="1:37" s="18" customFormat="1" ht="15.7" customHeight="1" x14ac:dyDescent="0.25">
      <c r="A1" s="16"/>
      <c r="B1" s="16"/>
      <c r="C1" s="16"/>
      <c r="D1" s="17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AC1" s="19"/>
      <c r="AD1" s="19"/>
      <c r="AE1" s="20"/>
      <c r="AG1" s="30"/>
      <c r="AH1" s="31" t="s">
        <v>15</v>
      </c>
      <c r="AI1" s="32" t="s">
        <v>23</v>
      </c>
      <c r="AJ1" s="32" t="s">
        <v>16</v>
      </c>
      <c r="AK1" s="30"/>
    </row>
    <row r="2" spans="1:37" s="18" customFormat="1" ht="36.9" customHeight="1" x14ac:dyDescent="0.2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R2" s="17"/>
      <c r="S2" s="17"/>
      <c r="T2" s="17"/>
      <c r="U2" s="103" t="s">
        <v>70</v>
      </c>
      <c r="V2" s="103"/>
      <c r="W2" s="103"/>
      <c r="X2" s="103"/>
      <c r="AC2" s="19"/>
      <c r="AD2" s="19"/>
      <c r="AE2" s="20"/>
      <c r="AG2" s="30"/>
      <c r="AH2" s="31" t="s">
        <v>18</v>
      </c>
      <c r="AI2" s="32" t="s">
        <v>19</v>
      </c>
      <c r="AJ2" s="32" t="s">
        <v>20</v>
      </c>
      <c r="AK2" s="30"/>
    </row>
    <row r="3" spans="1:37" s="18" customFormat="1" ht="36.9" customHeight="1" x14ac:dyDescent="0.25">
      <c r="A3" s="16"/>
      <c r="B3" s="16"/>
      <c r="C3" s="16"/>
      <c r="D3" s="16"/>
      <c r="E3" s="17"/>
      <c r="F3" s="17"/>
      <c r="G3" s="17"/>
      <c r="H3" s="17"/>
      <c r="I3" s="17"/>
      <c r="J3" s="17"/>
      <c r="K3" s="69" t="s">
        <v>286</v>
      </c>
      <c r="L3" s="17"/>
      <c r="M3" s="17"/>
      <c r="N3" s="17"/>
      <c r="O3" s="17"/>
      <c r="P3" s="17"/>
      <c r="R3" s="17"/>
      <c r="S3" s="17"/>
      <c r="T3" s="17"/>
      <c r="U3" s="93"/>
      <c r="V3" s="93"/>
      <c r="W3" s="93"/>
      <c r="X3" s="93"/>
      <c r="AC3" s="19"/>
      <c r="AD3" s="19"/>
      <c r="AE3" s="20"/>
      <c r="AG3" s="30"/>
      <c r="AH3" s="31"/>
      <c r="AI3" s="32"/>
      <c r="AJ3" s="32"/>
      <c r="AK3" s="30"/>
    </row>
    <row r="4" spans="1:37" s="18" customFormat="1" ht="25.5" customHeight="1" x14ac:dyDescent="0.25">
      <c r="A4" s="100" t="s">
        <v>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AC4" s="19"/>
      <c r="AD4" s="19"/>
      <c r="AE4" s="20"/>
      <c r="AG4" s="30"/>
      <c r="AH4" s="31" t="s">
        <v>22</v>
      </c>
      <c r="AI4" s="32" t="s">
        <v>14</v>
      </c>
      <c r="AJ4" s="32" t="s">
        <v>49</v>
      </c>
      <c r="AK4" s="30"/>
    </row>
    <row r="5" spans="1:37" s="21" customFormat="1" ht="76.3" customHeight="1" x14ac:dyDescent="0.25">
      <c r="A5" s="90" t="s">
        <v>2</v>
      </c>
      <c r="B5" s="91" t="s">
        <v>3</v>
      </c>
      <c r="C5" s="91" t="s">
        <v>4</v>
      </c>
      <c r="D5" s="91" t="s">
        <v>5</v>
      </c>
      <c r="E5" s="91" t="s">
        <v>6</v>
      </c>
      <c r="F5" s="91" t="s">
        <v>52</v>
      </c>
      <c r="G5" s="91" t="s">
        <v>7</v>
      </c>
      <c r="H5" s="91" t="s">
        <v>8</v>
      </c>
      <c r="I5" s="91" t="s">
        <v>51</v>
      </c>
      <c r="J5" s="91" t="s">
        <v>9</v>
      </c>
      <c r="K5" s="91" t="s">
        <v>53</v>
      </c>
      <c r="L5" s="91" t="s">
        <v>10</v>
      </c>
      <c r="M5" s="91" t="s">
        <v>11</v>
      </c>
      <c r="N5" s="91" t="s">
        <v>12</v>
      </c>
      <c r="O5" s="91" t="s">
        <v>13</v>
      </c>
      <c r="P5" s="91" t="s">
        <v>54</v>
      </c>
      <c r="Q5" s="91" t="s">
        <v>55</v>
      </c>
      <c r="R5" s="91" t="s">
        <v>60</v>
      </c>
      <c r="S5" s="91" t="s">
        <v>57</v>
      </c>
      <c r="T5" s="91" t="s">
        <v>61</v>
      </c>
      <c r="U5" s="91" t="s">
        <v>68</v>
      </c>
      <c r="V5" s="91" t="s">
        <v>63</v>
      </c>
      <c r="W5" s="91" t="s">
        <v>58</v>
      </c>
      <c r="X5" s="83"/>
      <c r="Y5" s="24"/>
      <c r="AC5" s="22"/>
      <c r="AD5" s="22"/>
      <c r="AE5" s="23"/>
      <c r="AG5" s="33"/>
      <c r="AH5" s="31" t="s">
        <v>26</v>
      </c>
      <c r="AI5" s="32" t="s">
        <v>27</v>
      </c>
      <c r="AJ5" s="33"/>
      <c r="AK5" s="33"/>
    </row>
    <row r="6" spans="1:37" s="64" customFormat="1" ht="94.65" hidden="1" customHeight="1" x14ac:dyDescent="0.25">
      <c r="A6" s="80" t="s">
        <v>38</v>
      </c>
      <c r="B6" s="81"/>
      <c r="C6" s="81" t="s">
        <v>71</v>
      </c>
      <c r="D6" s="81" t="s">
        <v>26</v>
      </c>
      <c r="E6" s="81">
        <v>3</v>
      </c>
      <c r="F6" s="81" t="s">
        <v>20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AC6" s="65"/>
      <c r="AD6" s="65"/>
      <c r="AE6" s="66"/>
      <c r="AG6" s="68"/>
      <c r="AH6" s="67" t="s">
        <v>29</v>
      </c>
      <c r="AI6" s="67"/>
      <c r="AJ6" s="67"/>
      <c r="AK6" s="67"/>
    </row>
    <row r="7" spans="1:37" s="64" customFormat="1" ht="94.65" hidden="1" customHeight="1" x14ac:dyDescent="0.25">
      <c r="A7" s="71" t="s">
        <v>2</v>
      </c>
      <c r="B7" s="72" t="s">
        <v>3</v>
      </c>
      <c r="C7" s="72" t="s">
        <v>4</v>
      </c>
      <c r="D7" s="72" t="s">
        <v>5</v>
      </c>
      <c r="E7" s="72" t="s">
        <v>6</v>
      </c>
      <c r="F7" s="72" t="s">
        <v>52</v>
      </c>
      <c r="G7" s="72" t="s">
        <v>7</v>
      </c>
      <c r="H7" s="72" t="s">
        <v>8</v>
      </c>
      <c r="I7" s="72" t="s">
        <v>51</v>
      </c>
      <c r="J7" s="72" t="s">
        <v>9</v>
      </c>
      <c r="K7" s="72" t="s">
        <v>53</v>
      </c>
      <c r="L7" s="72" t="s">
        <v>10</v>
      </c>
      <c r="M7" s="72" t="s">
        <v>11</v>
      </c>
      <c r="N7" s="72" t="s">
        <v>12</v>
      </c>
      <c r="O7" s="72" t="s">
        <v>13</v>
      </c>
      <c r="P7" s="72" t="s">
        <v>54</v>
      </c>
      <c r="Q7" s="72" t="s">
        <v>55</v>
      </c>
      <c r="R7" s="72" t="s">
        <v>60</v>
      </c>
      <c r="S7" s="72" t="s">
        <v>57</v>
      </c>
      <c r="T7" s="72" t="s">
        <v>61</v>
      </c>
      <c r="U7" s="72" t="s">
        <v>68</v>
      </c>
      <c r="V7" s="72" t="s">
        <v>63</v>
      </c>
      <c r="W7" s="72" t="s">
        <v>58</v>
      </c>
      <c r="X7" s="72" t="s">
        <v>59</v>
      </c>
      <c r="AC7" s="65"/>
      <c r="AD7" s="65"/>
      <c r="AE7" s="66"/>
      <c r="AG7" s="68"/>
      <c r="AH7" s="67" t="s">
        <v>29</v>
      </c>
      <c r="AI7" s="67"/>
      <c r="AJ7" s="67"/>
      <c r="AK7" s="67"/>
    </row>
    <row r="8" spans="1:37" s="64" customFormat="1" ht="94.65" customHeight="1" x14ac:dyDescent="0.25">
      <c r="A8" s="92" t="s">
        <v>38</v>
      </c>
      <c r="B8" s="94">
        <v>34</v>
      </c>
      <c r="C8" s="94" t="s">
        <v>71</v>
      </c>
      <c r="D8" s="94" t="s">
        <v>26</v>
      </c>
      <c r="E8" s="94">
        <v>1</v>
      </c>
      <c r="F8" s="94" t="s">
        <v>341</v>
      </c>
      <c r="G8" s="92" t="s">
        <v>233</v>
      </c>
      <c r="H8" s="95" t="s">
        <v>352</v>
      </c>
      <c r="I8" s="95" t="s">
        <v>342</v>
      </c>
      <c r="J8" s="95" t="s">
        <v>343</v>
      </c>
      <c r="K8" s="95" t="s">
        <v>344</v>
      </c>
      <c r="L8" s="96">
        <v>42368</v>
      </c>
      <c r="M8" s="95" t="s">
        <v>345</v>
      </c>
      <c r="N8" s="95" t="s">
        <v>346</v>
      </c>
      <c r="O8" s="95" t="s">
        <v>347</v>
      </c>
      <c r="P8" s="96">
        <v>42551</v>
      </c>
      <c r="Q8" s="95" t="s">
        <v>348</v>
      </c>
      <c r="R8" s="95"/>
      <c r="S8" s="97" t="s">
        <v>14</v>
      </c>
      <c r="T8" s="95" t="s">
        <v>349</v>
      </c>
      <c r="U8" s="95" t="s">
        <v>334</v>
      </c>
      <c r="V8" s="95" t="s">
        <v>358</v>
      </c>
      <c r="W8" s="95" t="s">
        <v>350</v>
      </c>
      <c r="X8" s="95"/>
      <c r="AC8" s="65"/>
      <c r="AD8" s="65"/>
      <c r="AE8" s="66"/>
      <c r="AG8" s="68"/>
      <c r="AH8" s="67"/>
      <c r="AI8" s="67"/>
      <c r="AJ8" s="67"/>
      <c r="AK8" s="67"/>
    </row>
    <row r="9" spans="1:37" s="24" customFormat="1" ht="81.099999999999994" customHeight="1" x14ac:dyDescent="0.25">
      <c r="A9" s="74" t="s">
        <v>38</v>
      </c>
      <c r="B9" s="74">
        <v>33</v>
      </c>
      <c r="C9" s="74" t="s">
        <v>71</v>
      </c>
      <c r="D9" s="74" t="s">
        <v>26</v>
      </c>
      <c r="E9" s="74">
        <v>3</v>
      </c>
      <c r="F9" s="74" t="s">
        <v>20</v>
      </c>
      <c r="G9" s="74" t="s">
        <v>233</v>
      </c>
      <c r="H9" s="74" t="s">
        <v>356</v>
      </c>
      <c r="I9" s="74" t="s">
        <v>237</v>
      </c>
      <c r="J9" s="74" t="s">
        <v>301</v>
      </c>
      <c r="K9" s="74" t="s">
        <v>336</v>
      </c>
      <c r="L9" s="84">
        <v>42369</v>
      </c>
      <c r="M9" s="85" t="s">
        <v>337</v>
      </c>
      <c r="N9" s="74" t="s">
        <v>119</v>
      </c>
      <c r="O9" s="74" t="s">
        <v>338</v>
      </c>
      <c r="P9" s="86">
        <v>42339</v>
      </c>
      <c r="Q9" s="74" t="s">
        <v>339</v>
      </c>
      <c r="R9" s="74" t="s">
        <v>357</v>
      </c>
      <c r="S9" s="74" t="s">
        <v>14</v>
      </c>
      <c r="T9" s="74" t="s">
        <v>340</v>
      </c>
      <c r="U9" s="74" t="s">
        <v>282</v>
      </c>
      <c r="V9" s="74"/>
      <c r="W9" s="74" t="s">
        <v>167</v>
      </c>
      <c r="X9" s="83"/>
      <c r="AC9" s="25"/>
      <c r="AD9" s="25"/>
      <c r="AE9" s="26"/>
      <c r="AG9" s="34" t="b">
        <f ca="1">IF(L9="","",IF(AND(L9&gt;TODAY(),S9=""),3,IF(AND(L9&lt;TODAY(),S9=""),0,IF(AND(L9&gt;TODAY(),AH9&lt;=2),3,IF(AND(L9&lt;=TODAY(),AH9&lt;=2),0,IF(S9="",""))))))</f>
        <v>0</v>
      </c>
      <c r="AH9" s="34">
        <f>+IF(S9="","",IF(S9="Realizada",3,IF(S9="Realizada parcialmente",2,IF(S9="Planificada",1,0))))</f>
        <v>3</v>
      </c>
      <c r="AI9" s="35" t="str">
        <f>+IF(L9="","",IF(P9="","",IF(P9&gt;=L9,0,"")))</f>
        <v/>
      </c>
      <c r="AJ9" s="35"/>
      <c r="AK9" s="35"/>
    </row>
    <row r="10" spans="1:37" s="24" customFormat="1" ht="81.099999999999994" customHeight="1" x14ac:dyDescent="0.25">
      <c r="A10" s="74" t="s">
        <v>38</v>
      </c>
      <c r="B10" s="74">
        <v>32</v>
      </c>
      <c r="C10" s="74" t="s">
        <v>71</v>
      </c>
      <c r="D10" s="74" t="s">
        <v>26</v>
      </c>
      <c r="E10" s="74">
        <v>7</v>
      </c>
      <c r="F10" s="74" t="s">
        <v>49</v>
      </c>
      <c r="G10" s="74" t="s">
        <v>233</v>
      </c>
      <c r="H10" s="74" t="s">
        <v>351</v>
      </c>
      <c r="I10" s="74" t="s">
        <v>302</v>
      </c>
      <c r="J10" s="74" t="s">
        <v>303</v>
      </c>
      <c r="K10" s="74" t="s">
        <v>87</v>
      </c>
      <c r="L10" s="84">
        <v>42582</v>
      </c>
      <c r="M10" s="85" t="s">
        <v>88</v>
      </c>
      <c r="N10" s="74" t="s">
        <v>89</v>
      </c>
      <c r="O10" s="74" t="s">
        <v>81</v>
      </c>
      <c r="P10" s="86">
        <v>42552</v>
      </c>
      <c r="Q10" s="74" t="s">
        <v>75</v>
      </c>
      <c r="R10" s="74"/>
      <c r="S10" s="74" t="s">
        <v>14</v>
      </c>
      <c r="T10" s="74" t="s">
        <v>76</v>
      </c>
      <c r="U10" s="74" t="s">
        <v>143</v>
      </c>
      <c r="V10" s="74"/>
      <c r="W10" s="74" t="s">
        <v>119</v>
      </c>
      <c r="X10" s="83"/>
      <c r="AC10" s="25"/>
      <c r="AD10" s="25"/>
      <c r="AE10" s="26"/>
      <c r="AG10" s="34" t="b">
        <f ca="1">IF(L14="","",IF(AND(L14&gt;TODAY(),S10=""),3,IF(AND(L14&lt;TODAY(),S10=""),0,IF(AND(L14&gt;TODAY(),AH10&lt;=2),3,IF(AND(L14&lt;=TODAY(),AH10&lt;=2),0,IF(S10="",""))))))</f>
        <v>0</v>
      </c>
      <c r="AH10" s="34">
        <f>+IF(S10="","",IF(S10="Realizada",3,IF(S10="Realizada parcialmente",2,IF(S10="Planificada",1,0))))</f>
        <v>3</v>
      </c>
      <c r="AI10" s="35">
        <f>+IF(L14="","",IF(P10="","",IF(P10&gt;=L14,0,"")))</f>
        <v>0</v>
      </c>
      <c r="AJ10" s="35"/>
      <c r="AK10" s="35"/>
    </row>
    <row r="11" spans="1:37" s="24" customFormat="1" ht="68.3" customHeight="1" x14ac:dyDescent="0.25">
      <c r="A11" s="74" t="s">
        <v>38</v>
      </c>
      <c r="B11" s="74">
        <v>31</v>
      </c>
      <c r="C11" s="74" t="s">
        <v>71</v>
      </c>
      <c r="D11" s="74" t="s">
        <v>18</v>
      </c>
      <c r="E11" s="74">
        <v>4</v>
      </c>
      <c r="F11" s="74" t="s">
        <v>20</v>
      </c>
      <c r="G11" s="74" t="s">
        <v>233</v>
      </c>
      <c r="H11" s="74" t="s">
        <v>77</v>
      </c>
      <c r="I11" s="74" t="s">
        <v>78</v>
      </c>
      <c r="J11" s="74" t="s">
        <v>79</v>
      </c>
      <c r="K11" s="74" t="s">
        <v>80</v>
      </c>
      <c r="L11" s="84">
        <v>42400</v>
      </c>
      <c r="M11" s="85" t="s">
        <v>298</v>
      </c>
      <c r="N11" s="74" t="s">
        <v>0</v>
      </c>
      <c r="O11" s="74" t="s">
        <v>81</v>
      </c>
      <c r="P11" s="86">
        <v>42321</v>
      </c>
      <c r="Q11" s="87" t="s">
        <v>332</v>
      </c>
      <c r="R11" s="74" t="s">
        <v>359</v>
      </c>
      <c r="S11" s="74" t="s">
        <v>14</v>
      </c>
      <c r="T11" s="74" t="s">
        <v>333</v>
      </c>
      <c r="U11" s="74" t="s">
        <v>334</v>
      </c>
      <c r="V11" s="74" t="s">
        <v>335</v>
      </c>
      <c r="W11" s="74" t="s">
        <v>119</v>
      </c>
      <c r="X11" s="83"/>
      <c r="AC11" s="25"/>
      <c r="AD11" s="25"/>
      <c r="AE11" s="26"/>
      <c r="AG11" s="34" t="b">
        <f ca="1">IF(L12="","",IF(AND(L12&gt;TODAY(),S11=""),3,IF(AND(L12&lt;TODAY(),S11=""),0,IF(AND(L12&gt;TODAY(),AH11&lt;=2),3,IF(AND(L12&lt;=TODAY(),AH11&lt;=2),0,IF(S11="",""))))))</f>
        <v>0</v>
      </c>
      <c r="AH11" s="34">
        <f t="shared" ref="AH11" si="0">+IF(S11="","",IF(S11="Realizada",3,IF(S11="Realizada parcialmente",2,IF(S11="Planificada",1,0))))</f>
        <v>3</v>
      </c>
      <c r="AI11" s="35" t="str">
        <f>+IF(L12="","",IF(P11="","",IF(P11&gt;=L12,0,"")))</f>
        <v/>
      </c>
      <c r="AJ11" s="35"/>
      <c r="AK11" s="35"/>
    </row>
    <row r="12" spans="1:37" s="24" customFormat="1" ht="68.3" customHeight="1" x14ac:dyDescent="0.25">
      <c r="A12" s="74" t="s">
        <v>38</v>
      </c>
      <c r="B12" s="74">
        <v>30</v>
      </c>
      <c r="C12" s="74" t="s">
        <v>71</v>
      </c>
      <c r="D12" s="74" t="s">
        <v>18</v>
      </c>
      <c r="E12" s="74">
        <v>3</v>
      </c>
      <c r="F12" s="74" t="s">
        <v>24</v>
      </c>
      <c r="G12" s="74" t="s">
        <v>233</v>
      </c>
      <c r="H12" s="74" t="s">
        <v>355</v>
      </c>
      <c r="I12" s="74" t="s">
        <v>83</v>
      </c>
      <c r="J12" s="74" t="s">
        <v>304</v>
      </c>
      <c r="K12" s="74" t="s">
        <v>305</v>
      </c>
      <c r="L12" s="84">
        <v>42400</v>
      </c>
      <c r="M12" s="85" t="s">
        <v>95</v>
      </c>
      <c r="N12" s="74" t="s">
        <v>84</v>
      </c>
      <c r="O12" s="74" t="s">
        <v>85</v>
      </c>
      <c r="P12" s="86">
        <v>42321</v>
      </c>
      <c r="Q12" s="74" t="s">
        <v>329</v>
      </c>
      <c r="R12" s="74" t="s">
        <v>331</v>
      </c>
      <c r="S12" s="74" t="s">
        <v>19</v>
      </c>
      <c r="T12" s="74" t="s">
        <v>330</v>
      </c>
      <c r="U12" s="74" t="s">
        <v>72</v>
      </c>
      <c r="V12" s="87"/>
      <c r="W12" s="74" t="s">
        <v>81</v>
      </c>
      <c r="X12" s="83"/>
      <c r="AC12" s="25"/>
      <c r="AD12" s="25"/>
      <c r="AE12" s="26"/>
      <c r="AG12" s="34">
        <f ca="1">IF(L14="","",IF(AND(L14&gt;TODAY(),S12=""),3,IF(AND(L14&lt;TODAY(),S12=""),0,IF(AND(L14&gt;TODAY(),AH12&lt;=2),3,IF(AND(L14&lt;=TODAY(),AH12&lt;=2),0,IF(S12="",""))))))</f>
        <v>0</v>
      </c>
      <c r="AH12" s="34">
        <f t="shared" ref="AH12" si="1">+IF(S12="","",IF(S12="Realizada",3,IF(S12="Realizada parcialmente",2,IF(S12="Planificada",1,0))))</f>
        <v>2</v>
      </c>
      <c r="AI12" s="35" t="str">
        <f>+IF(L14="","",IF(P12="","",IF(P12&gt;=L14,0,"")))</f>
        <v/>
      </c>
      <c r="AJ12" s="35"/>
      <c r="AK12" s="35"/>
    </row>
    <row r="13" spans="1:37" s="24" customFormat="1" ht="125.5" customHeight="1" x14ac:dyDescent="0.25">
      <c r="A13" s="74" t="s">
        <v>38</v>
      </c>
      <c r="B13" s="74">
        <v>29</v>
      </c>
      <c r="C13" s="74" t="s">
        <v>71</v>
      </c>
      <c r="D13" s="74" t="s">
        <v>26</v>
      </c>
      <c r="E13" s="74"/>
      <c r="F13" s="74" t="s">
        <v>20</v>
      </c>
      <c r="G13" s="74" t="s">
        <v>233</v>
      </c>
      <c r="H13" s="74" t="s">
        <v>82</v>
      </c>
      <c r="I13" s="74" t="s">
        <v>354</v>
      </c>
      <c r="J13" s="74" t="s">
        <v>306</v>
      </c>
      <c r="K13" s="74" t="s">
        <v>90</v>
      </c>
      <c r="L13" s="84">
        <v>42400</v>
      </c>
      <c r="M13" s="85" t="s">
        <v>95</v>
      </c>
      <c r="N13" s="74" t="s">
        <v>81</v>
      </c>
      <c r="O13" s="74" t="s">
        <v>81</v>
      </c>
      <c r="P13" s="86">
        <v>42321</v>
      </c>
      <c r="Q13" s="74" t="s">
        <v>328</v>
      </c>
      <c r="R13" s="74"/>
      <c r="S13" s="74" t="s">
        <v>14</v>
      </c>
      <c r="T13" s="74" t="s">
        <v>285</v>
      </c>
      <c r="U13" s="74" t="s">
        <v>282</v>
      </c>
      <c r="V13" s="74"/>
      <c r="W13" s="74" t="s">
        <v>323</v>
      </c>
      <c r="X13" s="83"/>
      <c r="AC13" s="25"/>
      <c r="AD13" s="25"/>
      <c r="AE13" s="26"/>
      <c r="AG13" s="34" t="b">
        <f ca="1">IF(L43="","",IF(AND(L43&gt;TODAY(),S13=""),3,IF(AND(L43&lt;TODAY(),S13=""),0,IF(AND(L43&gt;TODAY(),AH13&lt;=2),3,IF(AND(L43&lt;=TODAY(),AH13&lt;=2),0,IF(S13="",""))))))</f>
        <v>0</v>
      </c>
      <c r="AH13" s="34">
        <f t="shared" ref="AH13:AH19" si="2">+IF(S13="","",IF(S13="Realizada",3,IF(S13="Realizada parcialmente",2,IF(S13="Planificada",1,0))))</f>
        <v>3</v>
      </c>
      <c r="AI13" s="35">
        <f>+IF(L43="","",IF(P13="","",IF(P13&gt;=L43,0,"")))</f>
        <v>0</v>
      </c>
      <c r="AJ13" s="35"/>
      <c r="AK13" s="35"/>
    </row>
    <row r="14" spans="1:37" s="24" customFormat="1" ht="81.099999999999994" customHeight="1" x14ac:dyDescent="0.25">
      <c r="A14" s="74" t="s">
        <v>38</v>
      </c>
      <c r="B14" s="74">
        <v>28</v>
      </c>
      <c r="C14" s="74" t="s">
        <v>71</v>
      </c>
      <c r="D14" s="74" t="s">
        <v>18</v>
      </c>
      <c r="E14" s="74">
        <v>6</v>
      </c>
      <c r="F14" s="74" t="s">
        <v>20</v>
      </c>
      <c r="G14" s="74" t="s">
        <v>233</v>
      </c>
      <c r="H14" s="74" t="s">
        <v>234</v>
      </c>
      <c r="I14" s="74" t="s">
        <v>235</v>
      </c>
      <c r="J14" s="74" t="s">
        <v>236</v>
      </c>
      <c r="K14" s="74" t="s">
        <v>318</v>
      </c>
      <c r="L14" s="84">
        <v>42369</v>
      </c>
      <c r="M14" s="85" t="s">
        <v>319</v>
      </c>
      <c r="N14" s="74" t="s">
        <v>320</v>
      </c>
      <c r="O14" s="74" t="s">
        <v>317</v>
      </c>
      <c r="P14" s="86">
        <v>42551</v>
      </c>
      <c r="Q14" s="74" t="s">
        <v>322</v>
      </c>
      <c r="R14" s="74"/>
      <c r="S14" s="74" t="s">
        <v>14</v>
      </c>
      <c r="T14" s="74" t="s">
        <v>321</v>
      </c>
      <c r="U14" s="74" t="s">
        <v>143</v>
      </c>
      <c r="V14" s="74"/>
      <c r="W14" s="74" t="s">
        <v>119</v>
      </c>
      <c r="X14" s="83"/>
      <c r="AC14" s="25"/>
      <c r="AD14" s="25"/>
      <c r="AE14" s="26"/>
      <c r="AG14" s="34" t="b">
        <f t="shared" ref="AG14:AG21" ca="1" si="3">IF(L15="","",IF(AND(L15&gt;TODAY(),S14=""),3,IF(AND(L15&lt;TODAY(),S14=""),0,IF(AND(L15&gt;TODAY(),AH14&lt;=2),3,IF(AND(L15&lt;=TODAY(),AH14&lt;=2),0,IF(S14="",""))))))</f>
        <v>0</v>
      </c>
      <c r="AH14" s="34">
        <f t="shared" si="2"/>
        <v>3</v>
      </c>
      <c r="AI14" s="35">
        <f t="shared" ref="AI14:AI37" si="4">+IF(L15="","",IF(P14="","",IF(P14&gt;=L15,0,"")))</f>
        <v>0</v>
      </c>
      <c r="AJ14" s="35"/>
      <c r="AK14" s="35"/>
    </row>
    <row r="15" spans="1:37" s="24" customFormat="1" ht="81.099999999999994" customHeight="1" x14ac:dyDescent="0.25">
      <c r="A15" s="74" t="s">
        <v>38</v>
      </c>
      <c r="B15" s="74">
        <v>27</v>
      </c>
      <c r="C15" s="74" t="s">
        <v>71</v>
      </c>
      <c r="D15" s="74" t="s">
        <v>26</v>
      </c>
      <c r="E15" s="74">
        <v>5</v>
      </c>
      <c r="F15" s="74" t="s">
        <v>20</v>
      </c>
      <c r="G15" s="74" t="s">
        <v>233</v>
      </c>
      <c r="H15" s="74" t="s">
        <v>353</v>
      </c>
      <c r="I15" s="74" t="s">
        <v>295</v>
      </c>
      <c r="J15" s="74" t="s">
        <v>296</v>
      </c>
      <c r="K15" s="74" t="s">
        <v>294</v>
      </c>
      <c r="L15" s="84">
        <v>42551</v>
      </c>
      <c r="M15" s="85" t="s">
        <v>95</v>
      </c>
      <c r="N15" s="74" t="s">
        <v>111</v>
      </c>
      <c r="O15" s="74" t="s">
        <v>313</v>
      </c>
      <c r="P15" s="86">
        <v>42551</v>
      </c>
      <c r="Q15" s="74" t="s">
        <v>314</v>
      </c>
      <c r="R15" s="74"/>
      <c r="S15" s="74" t="s">
        <v>14</v>
      </c>
      <c r="T15" s="74" t="s">
        <v>316</v>
      </c>
      <c r="U15" s="74" t="s">
        <v>315</v>
      </c>
      <c r="V15" s="74"/>
      <c r="W15" s="74" t="s">
        <v>317</v>
      </c>
      <c r="X15" s="83"/>
      <c r="AC15" s="25"/>
      <c r="AD15" s="25"/>
      <c r="AE15" s="26"/>
      <c r="AG15" s="34" t="b">
        <f t="shared" ca="1" si="3"/>
        <v>0</v>
      </c>
      <c r="AH15" s="34">
        <f t="shared" si="2"/>
        <v>3</v>
      </c>
      <c r="AI15" s="35" t="str">
        <f t="shared" si="4"/>
        <v/>
      </c>
      <c r="AJ15" s="35"/>
      <c r="AK15" s="35"/>
    </row>
    <row r="16" spans="1:37" s="24" customFormat="1" ht="81.099999999999994" customHeight="1" x14ac:dyDescent="0.25">
      <c r="A16" s="74" t="s">
        <v>38</v>
      </c>
      <c r="B16" s="74">
        <v>26</v>
      </c>
      <c r="C16" s="74" t="s">
        <v>71</v>
      </c>
      <c r="D16" s="74" t="s">
        <v>26</v>
      </c>
      <c r="E16" s="74">
        <v>4</v>
      </c>
      <c r="F16" s="74" t="s">
        <v>20</v>
      </c>
      <c r="G16" s="74" t="s">
        <v>233</v>
      </c>
      <c r="H16" s="74" t="s">
        <v>232</v>
      </c>
      <c r="I16" s="74" t="s">
        <v>179</v>
      </c>
      <c r="J16" s="74" t="s">
        <v>180</v>
      </c>
      <c r="K16" s="74" t="s">
        <v>324</v>
      </c>
      <c r="L16" s="84" t="s">
        <v>325</v>
      </c>
      <c r="M16" s="85" t="s">
        <v>311</v>
      </c>
      <c r="N16" s="74" t="s">
        <v>111</v>
      </c>
      <c r="O16" s="74" t="s">
        <v>313</v>
      </c>
      <c r="P16" s="86">
        <v>42551</v>
      </c>
      <c r="Q16" s="74" t="s">
        <v>293</v>
      </c>
      <c r="R16" s="74"/>
      <c r="S16" s="74" t="s">
        <v>23</v>
      </c>
      <c r="T16" s="74" t="s">
        <v>326</v>
      </c>
      <c r="U16" s="74" t="s">
        <v>74</v>
      </c>
      <c r="V16" s="74" t="s">
        <v>327</v>
      </c>
      <c r="W16" s="74" t="s">
        <v>317</v>
      </c>
      <c r="X16" s="83"/>
      <c r="AC16" s="25"/>
      <c r="AD16" s="25"/>
      <c r="AE16" s="26"/>
      <c r="AG16" s="34">
        <f t="shared" ca="1" si="3"/>
        <v>0</v>
      </c>
      <c r="AH16" s="34">
        <f t="shared" si="2"/>
        <v>1</v>
      </c>
      <c r="AI16" s="35">
        <f t="shared" si="4"/>
        <v>0</v>
      </c>
      <c r="AJ16" s="35"/>
      <c r="AK16" s="35"/>
    </row>
    <row r="17" spans="1:37" s="24" customFormat="1" ht="81.099999999999994" customHeight="1" x14ac:dyDescent="0.25">
      <c r="A17" s="74" t="s">
        <v>38</v>
      </c>
      <c r="B17" s="74">
        <v>25</v>
      </c>
      <c r="C17" s="74" t="s">
        <v>71</v>
      </c>
      <c r="D17" s="74" t="s">
        <v>18</v>
      </c>
      <c r="E17" s="74">
        <v>2</v>
      </c>
      <c r="F17" s="74" t="s">
        <v>49</v>
      </c>
      <c r="G17" s="74" t="s">
        <v>233</v>
      </c>
      <c r="H17" s="74" t="s">
        <v>274</v>
      </c>
      <c r="I17" s="74" t="s">
        <v>275</v>
      </c>
      <c r="J17" s="74" t="s">
        <v>227</v>
      </c>
      <c r="K17" s="74" t="s">
        <v>297</v>
      </c>
      <c r="L17" s="84">
        <v>42551</v>
      </c>
      <c r="M17" s="85" t="s">
        <v>228</v>
      </c>
      <c r="N17" s="74" t="s">
        <v>229</v>
      </c>
      <c r="O17" s="74" t="s">
        <v>230</v>
      </c>
      <c r="P17" s="86">
        <v>42368</v>
      </c>
      <c r="Q17" s="74" t="s">
        <v>291</v>
      </c>
      <c r="R17" s="87"/>
      <c r="S17" s="74" t="s">
        <v>14</v>
      </c>
      <c r="T17" s="88" t="s">
        <v>292</v>
      </c>
      <c r="U17" s="74" t="s">
        <v>282</v>
      </c>
      <c r="V17" s="74"/>
      <c r="W17" s="74" t="s">
        <v>119</v>
      </c>
      <c r="X17" s="83"/>
      <c r="AC17" s="25"/>
      <c r="AD17" s="25"/>
      <c r="AE17" s="26"/>
      <c r="AG17" s="34" t="b">
        <f t="shared" ca="1" si="3"/>
        <v>0</v>
      </c>
      <c r="AH17" s="34">
        <f t="shared" si="2"/>
        <v>3</v>
      </c>
      <c r="AI17" s="35">
        <f t="shared" si="4"/>
        <v>0</v>
      </c>
      <c r="AJ17" s="35"/>
      <c r="AK17" s="35"/>
    </row>
    <row r="18" spans="1:37" s="24" customFormat="1" ht="81.099999999999994" customHeight="1" x14ac:dyDescent="0.25">
      <c r="A18" s="74" t="s">
        <v>38</v>
      </c>
      <c r="B18" s="74">
        <v>24</v>
      </c>
      <c r="C18" s="74" t="s">
        <v>71</v>
      </c>
      <c r="D18" s="74" t="s">
        <v>18</v>
      </c>
      <c r="E18" s="74">
        <v>1</v>
      </c>
      <c r="F18" s="74" t="s">
        <v>49</v>
      </c>
      <c r="G18" s="74" t="s">
        <v>233</v>
      </c>
      <c r="H18" s="74" t="s">
        <v>272</v>
      </c>
      <c r="I18" s="74" t="s">
        <v>273</v>
      </c>
      <c r="J18" s="74" t="s">
        <v>222</v>
      </c>
      <c r="K18" s="74" t="s">
        <v>223</v>
      </c>
      <c r="L18" s="84">
        <v>42368</v>
      </c>
      <c r="M18" s="85" t="s">
        <v>224</v>
      </c>
      <c r="N18" s="74" t="s">
        <v>111</v>
      </c>
      <c r="O18" s="74" t="s">
        <v>225</v>
      </c>
      <c r="P18" s="86">
        <v>42368</v>
      </c>
      <c r="Q18" s="74" t="s">
        <v>226</v>
      </c>
      <c r="R18" s="74"/>
      <c r="S18" s="74" t="s">
        <v>14</v>
      </c>
      <c r="T18" s="74" t="s">
        <v>290</v>
      </c>
      <c r="U18" s="74" t="s">
        <v>143</v>
      </c>
      <c r="V18" s="74"/>
      <c r="W18" s="74" t="s">
        <v>310</v>
      </c>
      <c r="X18" s="83"/>
      <c r="AC18" s="25"/>
      <c r="AD18" s="25"/>
      <c r="AE18" s="26"/>
      <c r="AG18" s="34" t="b">
        <f t="shared" ca="1" si="3"/>
        <v>0</v>
      </c>
      <c r="AH18" s="34">
        <f t="shared" si="2"/>
        <v>3</v>
      </c>
      <c r="AI18" s="35">
        <f t="shared" si="4"/>
        <v>0</v>
      </c>
      <c r="AJ18" s="35"/>
      <c r="AK18" s="35"/>
    </row>
    <row r="19" spans="1:37" s="24" customFormat="1" ht="81.099999999999994" customHeight="1" x14ac:dyDescent="0.25">
      <c r="A19" s="74" t="s">
        <v>38</v>
      </c>
      <c r="B19" s="74">
        <v>23</v>
      </c>
      <c r="C19" s="74" t="s">
        <v>71</v>
      </c>
      <c r="D19" s="74" t="s">
        <v>26</v>
      </c>
      <c r="E19" s="74">
        <v>7</v>
      </c>
      <c r="F19" s="74" t="s">
        <v>20</v>
      </c>
      <c r="G19" s="74" t="s">
        <v>233</v>
      </c>
      <c r="H19" s="74" t="s">
        <v>192</v>
      </c>
      <c r="I19" s="74" t="s">
        <v>191</v>
      </c>
      <c r="J19" s="74" t="s">
        <v>193</v>
      </c>
      <c r="K19" s="74" t="s">
        <v>271</v>
      </c>
      <c r="L19" s="84">
        <v>42185</v>
      </c>
      <c r="M19" s="85" t="s">
        <v>311</v>
      </c>
      <c r="N19" s="74" t="s">
        <v>195</v>
      </c>
      <c r="O19" s="74" t="s">
        <v>104</v>
      </c>
      <c r="P19" s="86">
        <v>42368</v>
      </c>
      <c r="Q19" s="74" t="s">
        <v>194</v>
      </c>
      <c r="R19" s="74"/>
      <c r="S19" s="74" t="s">
        <v>14</v>
      </c>
      <c r="T19" s="74"/>
      <c r="U19" s="74" t="s">
        <v>312</v>
      </c>
      <c r="V19" s="74"/>
      <c r="W19" s="74" t="s">
        <v>310</v>
      </c>
      <c r="X19" s="83"/>
      <c r="AC19" s="25"/>
      <c r="AD19" s="25"/>
      <c r="AE19" s="26"/>
      <c r="AG19" s="34" t="b">
        <f t="shared" ca="1" si="3"/>
        <v>0</v>
      </c>
      <c r="AH19" s="34">
        <f t="shared" si="2"/>
        <v>3</v>
      </c>
      <c r="AI19" s="35" t="str">
        <f t="shared" si="4"/>
        <v/>
      </c>
      <c r="AJ19" s="35"/>
      <c r="AK19" s="35"/>
    </row>
    <row r="20" spans="1:37" s="24" customFormat="1" ht="81.099999999999994" customHeight="1" x14ac:dyDescent="0.25">
      <c r="A20" s="74" t="s">
        <v>38</v>
      </c>
      <c r="B20" s="74">
        <v>22</v>
      </c>
      <c r="C20" s="74" t="s">
        <v>71</v>
      </c>
      <c r="D20" s="74" t="s">
        <v>26</v>
      </c>
      <c r="E20" s="74">
        <v>3</v>
      </c>
      <c r="F20" s="74" t="s">
        <v>20</v>
      </c>
      <c r="G20" s="74" t="s">
        <v>233</v>
      </c>
      <c r="H20" s="74" t="s">
        <v>267</v>
      </c>
      <c r="I20" s="74" t="s">
        <v>268</v>
      </c>
      <c r="J20" s="74" t="s">
        <v>269</v>
      </c>
      <c r="K20" s="74" t="s">
        <v>270</v>
      </c>
      <c r="L20" s="84" t="s">
        <v>169</v>
      </c>
      <c r="M20" s="85" t="s">
        <v>148</v>
      </c>
      <c r="N20" s="74" t="s">
        <v>114</v>
      </c>
      <c r="O20" s="74" t="s">
        <v>114</v>
      </c>
      <c r="P20" s="86">
        <v>42368</v>
      </c>
      <c r="Q20" s="74" t="s">
        <v>196</v>
      </c>
      <c r="R20" s="74"/>
      <c r="S20" s="74" t="s">
        <v>14</v>
      </c>
      <c r="T20" s="74" t="s">
        <v>309</v>
      </c>
      <c r="U20" s="74" t="s">
        <v>282</v>
      </c>
      <c r="V20" s="74"/>
      <c r="W20" s="74" t="s">
        <v>310</v>
      </c>
      <c r="X20" s="83"/>
      <c r="AC20" s="25"/>
      <c r="AD20" s="25"/>
      <c r="AE20" s="26"/>
      <c r="AG20" s="34" t="b">
        <f t="shared" ca="1" si="3"/>
        <v>0</v>
      </c>
      <c r="AH20" s="34">
        <f t="shared" ref="AH20" si="5">+IF(S20="","",IF(S20="Realizada",3,IF(S20="Realizada parcialmente",2,IF(S20="Planificada",1,0))))</f>
        <v>3</v>
      </c>
      <c r="AI20" s="35">
        <f t="shared" si="4"/>
        <v>0</v>
      </c>
      <c r="AJ20" s="35"/>
      <c r="AK20" s="35"/>
    </row>
    <row r="21" spans="1:37" s="24" customFormat="1" ht="93.05" hidden="1" customHeight="1" x14ac:dyDescent="0.3">
      <c r="A21" s="41" t="s">
        <v>38</v>
      </c>
      <c r="B21" s="42">
        <v>21</v>
      </c>
      <c r="C21" s="42" t="s">
        <v>73</v>
      </c>
      <c r="D21" s="42" t="s">
        <v>26</v>
      </c>
      <c r="E21" s="42">
        <v>3</v>
      </c>
      <c r="F21" s="42" t="s">
        <v>20</v>
      </c>
      <c r="G21" s="42"/>
      <c r="H21" s="42" t="s">
        <v>263</v>
      </c>
      <c r="I21" s="42" t="s">
        <v>264</v>
      </c>
      <c r="J21" s="42" t="s">
        <v>265</v>
      </c>
      <c r="K21" s="42" t="s">
        <v>266</v>
      </c>
      <c r="L21" s="43">
        <v>42184</v>
      </c>
      <c r="M21" s="44" t="s">
        <v>148</v>
      </c>
      <c r="N21" s="42" t="s">
        <v>173</v>
      </c>
      <c r="O21" s="42" t="s">
        <v>173</v>
      </c>
      <c r="P21" s="45">
        <v>42156</v>
      </c>
      <c r="Q21" s="24" t="s">
        <v>240</v>
      </c>
      <c r="R21" s="42"/>
      <c r="S21" s="42" t="s">
        <v>14</v>
      </c>
      <c r="T21" s="42"/>
      <c r="U21" s="42"/>
      <c r="V21" s="42"/>
      <c r="W21" s="42"/>
      <c r="X21" s="46"/>
      <c r="AC21" s="25"/>
      <c r="AD21" s="25"/>
      <c r="AE21" s="26"/>
      <c r="AG21" s="34" t="b">
        <f t="shared" ca="1" si="3"/>
        <v>0</v>
      </c>
      <c r="AH21" s="34">
        <f>+IF(S21="","",IF(S21="Realizada",3,IF(S21="Realizada parcialmente",2,IF(S21="Planificada",1,0))))</f>
        <v>3</v>
      </c>
      <c r="AI21" s="35" t="str">
        <f t="shared" si="4"/>
        <v/>
      </c>
      <c r="AJ21" s="35"/>
      <c r="AK21" s="35"/>
    </row>
    <row r="22" spans="1:37" s="24" customFormat="1" ht="81.099999999999994" hidden="1" customHeight="1" x14ac:dyDescent="0.3">
      <c r="A22" s="41" t="s">
        <v>38</v>
      </c>
      <c r="B22" s="42">
        <v>20</v>
      </c>
      <c r="C22" s="42" t="s">
        <v>73</v>
      </c>
      <c r="D22" s="42" t="s">
        <v>18</v>
      </c>
      <c r="E22" s="42">
        <v>2</v>
      </c>
      <c r="F22" s="42" t="s">
        <v>20</v>
      </c>
      <c r="G22" s="42"/>
      <c r="H22" s="42" t="s">
        <v>182</v>
      </c>
      <c r="I22" s="42" t="s">
        <v>183</v>
      </c>
      <c r="J22" s="42" t="s">
        <v>197</v>
      </c>
      <c r="K22" s="48" t="s">
        <v>168</v>
      </c>
      <c r="L22" s="49">
        <v>42185</v>
      </c>
      <c r="M22" s="50" t="s">
        <v>148</v>
      </c>
      <c r="N22" s="48" t="s">
        <v>167</v>
      </c>
      <c r="O22" s="48" t="s">
        <v>167</v>
      </c>
      <c r="P22" s="45"/>
      <c r="Q22" s="48" t="s">
        <v>285</v>
      </c>
      <c r="R22" s="42"/>
      <c r="S22" s="42" t="s">
        <v>19</v>
      </c>
      <c r="T22" s="42"/>
      <c r="U22" s="42"/>
      <c r="V22" s="42"/>
      <c r="W22" s="42"/>
      <c r="X22" s="46"/>
      <c r="AC22" s="25"/>
      <c r="AD22" s="25"/>
      <c r="AE22" s="26"/>
      <c r="AG22" s="34" t="b">
        <f t="shared" ref="AG22:AG27" ca="1" si="6">IF(L23="","",IF(AND(L23&gt;TODAY(),S23=""),3,IF(AND(L23&lt;TODAY(),S23=""),0,IF(AND(L23&gt;TODAY(),AH22&lt;=2),3,IF(AND(L23&lt;=TODAY(),AH22&lt;=2),0,IF(S23="",""))))))</f>
        <v>0</v>
      </c>
      <c r="AH22" s="34">
        <f t="shared" ref="AH22:AH27" si="7">+IF(S23="","",IF(S23="Realizada",3,IF(S23="Realizada parcialmente",2,IF(S23="Planificada",1,0))))</f>
        <v>3</v>
      </c>
      <c r="AI22" s="35" t="str">
        <f t="shared" si="4"/>
        <v/>
      </c>
      <c r="AJ22" s="35"/>
      <c r="AK22" s="35"/>
    </row>
    <row r="23" spans="1:37" s="24" customFormat="1" ht="81.099999999999994" hidden="1" customHeight="1" x14ac:dyDescent="0.3">
      <c r="A23" s="52" t="s">
        <v>38</v>
      </c>
      <c r="B23" s="52">
        <v>19</v>
      </c>
      <c r="C23" s="52" t="s">
        <v>73</v>
      </c>
      <c r="D23" s="52" t="s">
        <v>26</v>
      </c>
      <c r="E23" s="52">
        <v>2</v>
      </c>
      <c r="F23" s="52" t="s">
        <v>20</v>
      </c>
      <c r="G23" s="52"/>
      <c r="H23" s="52" t="s">
        <v>176</v>
      </c>
      <c r="I23" s="52" t="s">
        <v>177</v>
      </c>
      <c r="J23" s="52" t="s">
        <v>178</v>
      </c>
      <c r="K23" s="52" t="s">
        <v>181</v>
      </c>
      <c r="L23" s="53">
        <v>42185</v>
      </c>
      <c r="M23" s="54" t="s">
        <v>148</v>
      </c>
      <c r="N23" s="52" t="s">
        <v>167</v>
      </c>
      <c r="O23" s="52" t="s">
        <v>167</v>
      </c>
      <c r="P23" s="55"/>
      <c r="Q23" s="48" t="s">
        <v>284</v>
      </c>
      <c r="R23" s="52"/>
      <c r="S23" s="42" t="s">
        <v>14</v>
      </c>
      <c r="T23" s="52"/>
      <c r="U23" s="52"/>
      <c r="V23" s="52"/>
      <c r="W23" s="52"/>
      <c r="X23" s="56"/>
      <c r="AC23" s="25"/>
      <c r="AD23" s="25"/>
      <c r="AE23" s="26"/>
      <c r="AG23" s="34" t="b">
        <f t="shared" ca="1" si="6"/>
        <v>0</v>
      </c>
      <c r="AH23" s="34">
        <f t="shared" si="7"/>
        <v>3</v>
      </c>
      <c r="AI23" s="35" t="str">
        <f t="shared" si="4"/>
        <v/>
      </c>
      <c r="AJ23" s="35"/>
      <c r="AK23" s="35"/>
    </row>
    <row r="24" spans="1:37" s="24" customFormat="1" ht="81.099999999999994" hidden="1" customHeight="1" x14ac:dyDescent="0.3">
      <c r="A24" s="57" t="s">
        <v>38</v>
      </c>
      <c r="B24" s="57">
        <v>18</v>
      </c>
      <c r="C24" s="57" t="s">
        <v>73</v>
      </c>
      <c r="D24" s="57" t="s">
        <v>18</v>
      </c>
      <c r="E24" s="57">
        <v>4</v>
      </c>
      <c r="F24" s="57" t="s">
        <v>20</v>
      </c>
      <c r="G24" s="57"/>
      <c r="H24" s="57" t="s">
        <v>165</v>
      </c>
      <c r="I24" s="57" t="s">
        <v>231</v>
      </c>
      <c r="J24" s="57" t="s">
        <v>242</v>
      </c>
      <c r="K24" s="57" t="s">
        <v>243</v>
      </c>
      <c r="L24" s="58" t="s">
        <v>253</v>
      </c>
      <c r="M24" s="59" t="s">
        <v>148</v>
      </c>
      <c r="N24" s="57" t="s">
        <v>164</v>
      </c>
      <c r="O24" s="57" t="s">
        <v>164</v>
      </c>
      <c r="P24" s="60">
        <v>42004</v>
      </c>
      <c r="Q24" s="57" t="s">
        <v>166</v>
      </c>
      <c r="R24" s="57"/>
      <c r="S24" s="42" t="s">
        <v>14</v>
      </c>
      <c r="T24" s="57"/>
      <c r="U24" s="57"/>
      <c r="V24" s="57"/>
      <c r="W24" s="57"/>
      <c r="X24" s="61"/>
      <c r="AC24" s="25"/>
      <c r="AD24" s="25"/>
      <c r="AE24" s="26"/>
      <c r="AG24" s="34" t="b">
        <f t="shared" ca="1" si="6"/>
        <v>0</v>
      </c>
      <c r="AH24" s="34">
        <f t="shared" si="7"/>
        <v>3</v>
      </c>
      <c r="AI24" s="35" t="str">
        <f t="shared" si="4"/>
        <v/>
      </c>
      <c r="AJ24" s="35"/>
      <c r="AK24" s="35"/>
    </row>
    <row r="25" spans="1:37" s="24" customFormat="1" ht="81.099999999999994" hidden="1" customHeight="1" x14ac:dyDescent="0.3">
      <c r="A25" s="57" t="s">
        <v>38</v>
      </c>
      <c r="B25" s="57">
        <v>17</v>
      </c>
      <c r="C25" s="57" t="s">
        <v>73</v>
      </c>
      <c r="D25" s="57" t="s">
        <v>18</v>
      </c>
      <c r="E25" s="57">
        <v>2</v>
      </c>
      <c r="F25" s="57" t="s">
        <v>20</v>
      </c>
      <c r="G25" s="57"/>
      <c r="H25" s="57" t="s">
        <v>244</v>
      </c>
      <c r="I25" s="57" t="s">
        <v>175</v>
      </c>
      <c r="J25" s="57" t="s">
        <v>245</v>
      </c>
      <c r="K25" s="57" t="s">
        <v>246</v>
      </c>
      <c r="L25" s="58">
        <v>42185</v>
      </c>
      <c r="M25" s="59" t="s">
        <v>148</v>
      </c>
      <c r="N25" s="57" t="s">
        <v>172</v>
      </c>
      <c r="O25" s="57" t="s">
        <v>101</v>
      </c>
      <c r="P25" s="60"/>
      <c r="Q25" s="57" t="s">
        <v>163</v>
      </c>
      <c r="R25" s="57"/>
      <c r="S25" s="42" t="s">
        <v>14</v>
      </c>
      <c r="T25" s="57"/>
      <c r="U25" s="57"/>
      <c r="V25" s="57"/>
      <c r="W25" s="57"/>
      <c r="X25" s="61"/>
      <c r="AC25" s="25"/>
      <c r="AD25" s="25"/>
      <c r="AE25" s="26"/>
      <c r="AG25" s="34" t="b">
        <f t="shared" ca="1" si="6"/>
        <v>0</v>
      </c>
      <c r="AH25" s="34">
        <f t="shared" si="7"/>
        <v>3</v>
      </c>
      <c r="AI25" s="35" t="str">
        <f t="shared" si="4"/>
        <v/>
      </c>
      <c r="AJ25" s="35"/>
      <c r="AK25" s="35"/>
    </row>
    <row r="26" spans="1:37" s="24" customFormat="1" ht="81.099999999999994" hidden="1" customHeight="1" x14ac:dyDescent="0.3">
      <c r="A26" s="57" t="s">
        <v>38</v>
      </c>
      <c r="B26" s="57">
        <v>16</v>
      </c>
      <c r="C26" s="57" t="s">
        <v>73</v>
      </c>
      <c r="D26" s="57" t="s">
        <v>18</v>
      </c>
      <c r="E26" s="57">
        <v>4</v>
      </c>
      <c r="F26" s="57" t="s">
        <v>20</v>
      </c>
      <c r="G26" s="57"/>
      <c r="H26" s="57" t="s">
        <v>112</v>
      </c>
      <c r="I26" s="57" t="s">
        <v>247</v>
      </c>
      <c r="J26" s="57" t="s">
        <v>248</v>
      </c>
      <c r="K26" s="57" t="s">
        <v>249</v>
      </c>
      <c r="L26" s="58">
        <v>42185</v>
      </c>
      <c r="M26" s="59" t="s">
        <v>148</v>
      </c>
      <c r="N26" s="57" t="s">
        <v>174</v>
      </c>
      <c r="O26" s="57" t="s">
        <v>104</v>
      </c>
      <c r="P26" s="60">
        <v>41791</v>
      </c>
      <c r="Q26" s="57"/>
      <c r="R26" s="57"/>
      <c r="S26" s="42" t="s">
        <v>14</v>
      </c>
      <c r="T26" s="57"/>
      <c r="U26" s="57"/>
      <c r="V26" s="57"/>
      <c r="W26" s="57"/>
      <c r="X26" s="61"/>
      <c r="AC26" s="25"/>
      <c r="AD26" s="25"/>
      <c r="AE26" s="26"/>
      <c r="AG26" s="34" t="b">
        <f t="shared" ca="1" si="6"/>
        <v>0</v>
      </c>
      <c r="AH26" s="34">
        <f t="shared" si="7"/>
        <v>3</v>
      </c>
      <c r="AI26" s="35" t="str">
        <f t="shared" si="4"/>
        <v/>
      </c>
      <c r="AJ26" s="35"/>
      <c r="AK26" s="35"/>
    </row>
    <row r="27" spans="1:37" s="24" customFormat="1" ht="81.099999999999994" hidden="1" customHeight="1" x14ac:dyDescent="0.3">
      <c r="A27" s="57" t="s">
        <v>38</v>
      </c>
      <c r="B27" s="57">
        <v>15</v>
      </c>
      <c r="C27" s="57" t="s">
        <v>73</v>
      </c>
      <c r="D27" s="57" t="s">
        <v>26</v>
      </c>
      <c r="E27" s="57">
        <v>2</v>
      </c>
      <c r="F27" s="57" t="s">
        <v>20</v>
      </c>
      <c r="G27" s="57"/>
      <c r="H27" s="57" t="s">
        <v>161</v>
      </c>
      <c r="I27" s="57" t="s">
        <v>162</v>
      </c>
      <c r="J27" s="57" t="s">
        <v>159</v>
      </c>
      <c r="K27" s="57" t="s">
        <v>160</v>
      </c>
      <c r="L27" s="58">
        <v>41820</v>
      </c>
      <c r="M27" s="59" t="s">
        <v>148</v>
      </c>
      <c r="N27" s="57" t="s">
        <v>119</v>
      </c>
      <c r="O27" s="57" t="s">
        <v>119</v>
      </c>
      <c r="P27" s="60">
        <v>41851</v>
      </c>
      <c r="Q27" s="62"/>
      <c r="R27" s="62"/>
      <c r="S27" s="42" t="s">
        <v>14</v>
      </c>
      <c r="T27" s="57"/>
      <c r="U27" s="57"/>
      <c r="V27" s="57"/>
      <c r="W27" s="57"/>
      <c r="X27" s="61"/>
      <c r="AC27" s="25"/>
      <c r="AD27" s="25"/>
      <c r="AE27" s="26"/>
      <c r="AG27" s="34" t="b">
        <f t="shared" ca="1" si="6"/>
        <v>0</v>
      </c>
      <c r="AH27" s="34">
        <f t="shared" si="7"/>
        <v>3</v>
      </c>
      <c r="AI27" s="35" t="str">
        <f t="shared" si="4"/>
        <v/>
      </c>
      <c r="AJ27" s="35"/>
      <c r="AK27" s="35"/>
    </row>
    <row r="28" spans="1:37" s="24" customFormat="1" ht="81.099999999999994" hidden="1" customHeight="1" x14ac:dyDescent="0.3">
      <c r="A28" s="57" t="s">
        <v>38</v>
      </c>
      <c r="B28" s="57">
        <v>14</v>
      </c>
      <c r="C28" s="57" t="s">
        <v>73</v>
      </c>
      <c r="D28" s="57" t="s">
        <v>18</v>
      </c>
      <c r="E28" s="57">
        <v>1</v>
      </c>
      <c r="F28" s="57" t="s">
        <v>20</v>
      </c>
      <c r="G28" s="57"/>
      <c r="H28" s="57" t="s">
        <v>250</v>
      </c>
      <c r="I28" s="57" t="s">
        <v>252</v>
      </c>
      <c r="J28" s="57" t="s">
        <v>254</v>
      </c>
      <c r="K28" s="57" t="s">
        <v>251</v>
      </c>
      <c r="L28" s="58">
        <v>41883</v>
      </c>
      <c r="M28" s="59" t="s">
        <v>148</v>
      </c>
      <c r="N28" s="57" t="s">
        <v>119</v>
      </c>
      <c r="O28" s="57" t="s">
        <v>119</v>
      </c>
      <c r="P28" s="60">
        <v>41958</v>
      </c>
      <c r="Q28" s="57" t="s">
        <v>157</v>
      </c>
      <c r="R28" s="57"/>
      <c r="S28" s="42" t="s">
        <v>14</v>
      </c>
      <c r="T28" s="62"/>
      <c r="U28" s="62"/>
      <c r="V28" s="62"/>
      <c r="W28" s="62"/>
      <c r="X28" s="63"/>
      <c r="AC28" s="25"/>
      <c r="AD28" s="25"/>
      <c r="AE28" s="26"/>
      <c r="AG28" s="34" t="e">
        <f ca="1">IF(L29="","",IF(AND(L29&gt;TODAY(),#REF!=""),3,IF(AND(L29&lt;TODAY(),#REF!=""),0,IF(AND(L29&gt;TODAY(),AH28&lt;=2),3,IF(AND(L29&lt;=TODAY(),AH28&lt;=2),0,IF(#REF!="",""))))))</f>
        <v>#REF!</v>
      </c>
      <c r="AH28" s="34" t="e">
        <f>+IF(#REF!="","",IF(#REF!="Realizada",3,IF(#REF!="Realizada parcialmente",2,IF(#REF!="Planificada",1,0))))</f>
        <v>#REF!</v>
      </c>
      <c r="AI28" s="35" t="str">
        <f t="shared" si="4"/>
        <v/>
      </c>
      <c r="AJ28" s="35"/>
      <c r="AK28" s="35"/>
    </row>
    <row r="29" spans="1:37" s="24" customFormat="1" ht="81.099999999999994" hidden="1" customHeight="1" x14ac:dyDescent="0.3">
      <c r="A29" s="57" t="s">
        <v>38</v>
      </c>
      <c r="B29" s="57">
        <v>13</v>
      </c>
      <c r="C29" s="57" t="s">
        <v>73</v>
      </c>
      <c r="D29" s="57" t="s">
        <v>18</v>
      </c>
      <c r="E29" s="57">
        <v>2</v>
      </c>
      <c r="F29" s="57" t="s">
        <v>20</v>
      </c>
      <c r="G29" s="57"/>
      <c r="H29" s="57" t="s">
        <v>255</v>
      </c>
      <c r="I29" s="57" t="s">
        <v>256</v>
      </c>
      <c r="J29" s="57" t="s">
        <v>257</v>
      </c>
      <c r="K29" s="57" t="s">
        <v>258</v>
      </c>
      <c r="L29" s="58">
        <v>42004</v>
      </c>
      <c r="M29" s="59" t="s">
        <v>148</v>
      </c>
      <c r="N29" s="57" t="s">
        <v>154</v>
      </c>
      <c r="O29" s="57" t="s">
        <v>119</v>
      </c>
      <c r="P29" s="60">
        <v>42186</v>
      </c>
      <c r="Q29" s="57" t="s">
        <v>283</v>
      </c>
      <c r="R29" s="57" t="s">
        <v>171</v>
      </c>
      <c r="S29" s="42" t="s">
        <v>14</v>
      </c>
      <c r="T29" s="57" t="s">
        <v>155</v>
      </c>
      <c r="U29" s="57" t="s">
        <v>74</v>
      </c>
      <c r="V29" s="57" t="s">
        <v>156</v>
      </c>
      <c r="W29" s="57" t="s">
        <v>128</v>
      </c>
      <c r="X29" s="61"/>
      <c r="AC29" s="25"/>
      <c r="AD29" s="25"/>
      <c r="AE29" s="26"/>
      <c r="AG29" s="34" t="b">
        <f t="shared" ref="AG29:AG37" ca="1" si="8">IF(L30="","",IF(AND(L30&gt;TODAY(),S29=""),3,IF(AND(L30&lt;TODAY(),S29=""),0,IF(AND(L30&gt;TODAY(),AH29&lt;=2),3,IF(AND(L30&lt;=TODAY(),AH29&lt;=2),0,IF(S29="",""))))))</f>
        <v>0</v>
      </c>
      <c r="AH29" s="34">
        <f t="shared" ref="AH29" si="9">+IF(S29="","",IF(S29="Realizada",3,IF(S29="Realizada parcialmente",2,IF(S29="Planificada",1,0))))</f>
        <v>3</v>
      </c>
      <c r="AI29" s="35" t="str">
        <f t="shared" si="4"/>
        <v/>
      </c>
      <c r="AJ29" s="35"/>
      <c r="AK29" s="35"/>
    </row>
    <row r="30" spans="1:37" s="24" customFormat="1" ht="81.099999999999994" hidden="1" customHeight="1" x14ac:dyDescent="0.3">
      <c r="A30" s="57" t="s">
        <v>91</v>
      </c>
      <c r="B30" s="57">
        <v>12</v>
      </c>
      <c r="C30" s="57" t="s">
        <v>73</v>
      </c>
      <c r="D30" s="57" t="s">
        <v>18</v>
      </c>
      <c r="E30" s="57">
        <v>6</v>
      </c>
      <c r="F30" s="57" t="s">
        <v>20</v>
      </c>
      <c r="G30" s="57"/>
      <c r="H30" s="57" t="s">
        <v>150</v>
      </c>
      <c r="I30" s="57" t="s">
        <v>151</v>
      </c>
      <c r="J30" s="57" t="s">
        <v>152</v>
      </c>
      <c r="K30" s="57" t="s">
        <v>259</v>
      </c>
      <c r="L30" s="58">
        <v>42192</v>
      </c>
      <c r="M30" s="59" t="s">
        <v>148</v>
      </c>
      <c r="N30" s="57" t="s">
        <v>149</v>
      </c>
      <c r="O30" s="57" t="s">
        <v>170</v>
      </c>
      <c r="P30" s="60">
        <v>42156</v>
      </c>
      <c r="Q30" s="57" t="s">
        <v>184</v>
      </c>
      <c r="R30" s="57" t="s">
        <v>185</v>
      </c>
      <c r="S30" s="42" t="s">
        <v>14</v>
      </c>
      <c r="T30" s="57" t="s">
        <v>186</v>
      </c>
      <c r="U30" s="57" t="s">
        <v>86</v>
      </c>
      <c r="V30" s="57" t="s">
        <v>187</v>
      </c>
      <c r="W30" s="57" t="s">
        <v>153</v>
      </c>
      <c r="X30" s="61">
        <v>42551</v>
      </c>
      <c r="AC30" s="25"/>
      <c r="AD30" s="25"/>
      <c r="AE30" s="26"/>
      <c r="AG30" s="34" t="b">
        <f t="shared" ca="1" si="8"/>
        <v>0</v>
      </c>
      <c r="AH30" s="34">
        <f t="shared" ref="AH30" si="10">+IF(S30="","",IF(S30="Realizada",3,IF(S30="Realizada parcialmente",2,IF(S30="Planificada",1,0))))</f>
        <v>3</v>
      </c>
      <c r="AI30" s="35" t="str">
        <f t="shared" si="4"/>
        <v/>
      </c>
      <c r="AJ30" s="35"/>
      <c r="AK30" s="35"/>
    </row>
    <row r="31" spans="1:37" s="24" customFormat="1" ht="81.099999999999994" hidden="1" customHeight="1" x14ac:dyDescent="0.3">
      <c r="A31" s="57" t="s">
        <v>91</v>
      </c>
      <c r="B31" s="57">
        <v>11</v>
      </c>
      <c r="C31" s="57" t="s">
        <v>73</v>
      </c>
      <c r="D31" s="57" t="s">
        <v>18</v>
      </c>
      <c r="E31" s="57">
        <v>1</v>
      </c>
      <c r="F31" s="57" t="s">
        <v>20</v>
      </c>
      <c r="G31" s="57"/>
      <c r="H31" s="57" t="s">
        <v>241</v>
      </c>
      <c r="I31" s="57" t="s">
        <v>260</v>
      </c>
      <c r="J31" s="57" t="s">
        <v>261</v>
      </c>
      <c r="K31" s="57" t="s">
        <v>262</v>
      </c>
      <c r="L31" s="58">
        <v>42185</v>
      </c>
      <c r="M31" s="59" t="s">
        <v>148</v>
      </c>
      <c r="N31" s="57" t="s">
        <v>114</v>
      </c>
      <c r="O31" s="57" t="s">
        <v>104</v>
      </c>
      <c r="P31" s="60">
        <v>41958</v>
      </c>
      <c r="Q31" s="57" t="s">
        <v>146</v>
      </c>
      <c r="R31" s="57" t="s">
        <v>147</v>
      </c>
      <c r="S31" s="42" t="s">
        <v>14</v>
      </c>
      <c r="T31" s="57" t="s">
        <v>281</v>
      </c>
      <c r="U31" s="57" t="s">
        <v>282</v>
      </c>
      <c r="V31" s="62" t="s">
        <v>276</v>
      </c>
      <c r="W31" s="57" t="s">
        <v>119</v>
      </c>
      <c r="X31" s="61"/>
      <c r="AC31" s="25"/>
      <c r="AD31" s="25"/>
      <c r="AE31" s="26"/>
      <c r="AG31" s="34" t="b">
        <f t="shared" ca="1" si="8"/>
        <v>0</v>
      </c>
      <c r="AH31" s="34">
        <f t="shared" ref="AH31" si="11">+IF(S31="","",IF(S31="Realizada",3,IF(S31="Realizada parcialmente",2,IF(S31="Planificada",1,0))))</f>
        <v>3</v>
      </c>
      <c r="AI31" s="35" t="str">
        <f t="shared" si="4"/>
        <v/>
      </c>
      <c r="AJ31" s="35"/>
      <c r="AK31" s="35"/>
    </row>
    <row r="32" spans="1:37" s="24" customFormat="1" ht="93.05" hidden="1" customHeight="1" x14ac:dyDescent="0.3">
      <c r="A32" s="57" t="s">
        <v>91</v>
      </c>
      <c r="B32" s="57">
        <v>10</v>
      </c>
      <c r="C32" s="57" t="s">
        <v>73</v>
      </c>
      <c r="D32" s="57" t="s">
        <v>18</v>
      </c>
      <c r="E32" s="57">
        <v>1</v>
      </c>
      <c r="F32" s="57" t="s">
        <v>20</v>
      </c>
      <c r="G32" s="57"/>
      <c r="H32" s="57" t="s">
        <v>138</v>
      </c>
      <c r="I32" s="57" t="s">
        <v>142</v>
      </c>
      <c r="J32" s="57" t="s">
        <v>144</v>
      </c>
      <c r="K32" s="57" t="s">
        <v>139</v>
      </c>
      <c r="L32" s="58">
        <v>42004</v>
      </c>
      <c r="M32" s="59" t="s">
        <v>95</v>
      </c>
      <c r="N32" s="57" t="s">
        <v>140</v>
      </c>
      <c r="O32" s="57" t="s">
        <v>119</v>
      </c>
      <c r="P32" s="60">
        <v>41883</v>
      </c>
      <c r="Q32" s="57" t="s">
        <v>141</v>
      </c>
      <c r="R32" s="57" t="s">
        <v>219</v>
      </c>
      <c r="S32" s="42" t="s">
        <v>14</v>
      </c>
      <c r="T32" s="57" t="s">
        <v>279</v>
      </c>
      <c r="U32" s="57" t="s">
        <v>143</v>
      </c>
      <c r="V32" s="62" t="s">
        <v>276</v>
      </c>
      <c r="W32" s="57" t="s">
        <v>119</v>
      </c>
      <c r="X32" s="61"/>
      <c r="AC32" s="25"/>
      <c r="AD32" s="25"/>
      <c r="AE32" s="26"/>
      <c r="AG32" s="34" t="b">
        <f t="shared" ca="1" si="8"/>
        <v>0</v>
      </c>
      <c r="AH32" s="34">
        <f t="shared" ref="AH32" si="12">+IF(S32="","",IF(S32="Realizada",3,IF(S32="Realizada parcialmente",2,IF(S32="Planificada",1,0))))</f>
        <v>3</v>
      </c>
      <c r="AI32" s="35" t="str">
        <f t="shared" si="4"/>
        <v/>
      </c>
      <c r="AJ32" s="35"/>
      <c r="AK32" s="35"/>
    </row>
    <row r="33" spans="1:37" s="24" customFormat="1" ht="81.8" hidden="1" customHeight="1" x14ac:dyDescent="0.3">
      <c r="A33" s="57" t="s">
        <v>91</v>
      </c>
      <c r="B33" s="57">
        <v>9</v>
      </c>
      <c r="C33" s="57" t="s">
        <v>73</v>
      </c>
      <c r="D33" s="57" t="s">
        <v>18</v>
      </c>
      <c r="E33" s="57">
        <v>2</v>
      </c>
      <c r="F33" s="57" t="s">
        <v>20</v>
      </c>
      <c r="G33" s="57"/>
      <c r="H33" s="57" t="s">
        <v>133</v>
      </c>
      <c r="I33" s="57" t="s">
        <v>134</v>
      </c>
      <c r="J33" s="57" t="s">
        <v>135</v>
      </c>
      <c r="K33" s="57" t="s">
        <v>217</v>
      </c>
      <c r="L33" s="58">
        <v>42004</v>
      </c>
      <c r="M33" s="59" t="s">
        <v>95</v>
      </c>
      <c r="N33" s="57" t="s">
        <v>136</v>
      </c>
      <c r="O33" s="57" t="s">
        <v>119</v>
      </c>
      <c r="P33" s="60">
        <v>41791</v>
      </c>
      <c r="Q33" s="57" t="s">
        <v>137</v>
      </c>
      <c r="R33" s="57"/>
      <c r="S33" s="42" t="s">
        <v>14</v>
      </c>
      <c r="T33" s="57"/>
      <c r="U33" s="57" t="s">
        <v>100</v>
      </c>
      <c r="V33" s="62" t="s">
        <v>276</v>
      </c>
      <c r="W33" s="57" t="s">
        <v>119</v>
      </c>
      <c r="X33" s="61">
        <v>41884</v>
      </c>
      <c r="AC33" s="25"/>
      <c r="AD33" s="25"/>
      <c r="AE33" s="26"/>
      <c r="AG33" s="34" t="b">
        <f t="shared" ca="1" si="8"/>
        <v>0</v>
      </c>
      <c r="AH33" s="34">
        <f t="shared" ref="AH33" si="13">+IF(S33="","",IF(S33="Realizada",3,IF(S33="Realizada parcialmente",2,IF(S33="Planificada",1,0))))</f>
        <v>3</v>
      </c>
      <c r="AI33" s="35" t="str">
        <f t="shared" si="4"/>
        <v/>
      </c>
      <c r="AJ33" s="35"/>
      <c r="AK33" s="35"/>
    </row>
    <row r="34" spans="1:37" s="24" customFormat="1" ht="83.95" hidden="1" customHeight="1" x14ac:dyDescent="0.3">
      <c r="A34" s="57" t="s">
        <v>91</v>
      </c>
      <c r="B34" s="57">
        <v>8</v>
      </c>
      <c r="C34" s="57" t="s">
        <v>73</v>
      </c>
      <c r="D34" s="57" t="s">
        <v>18</v>
      </c>
      <c r="E34" s="57">
        <v>2</v>
      </c>
      <c r="F34" s="57" t="s">
        <v>20</v>
      </c>
      <c r="G34" s="57"/>
      <c r="H34" s="57" t="s">
        <v>158</v>
      </c>
      <c r="I34" s="57" t="s">
        <v>130</v>
      </c>
      <c r="J34" s="57" t="s">
        <v>131</v>
      </c>
      <c r="K34" s="57" t="s">
        <v>132</v>
      </c>
      <c r="L34" s="58">
        <v>41820</v>
      </c>
      <c r="M34" s="59" t="s">
        <v>95</v>
      </c>
      <c r="N34" s="57" t="s">
        <v>119</v>
      </c>
      <c r="O34" s="57" t="s">
        <v>119</v>
      </c>
      <c r="P34" s="60">
        <v>41820</v>
      </c>
      <c r="Q34" s="57" t="s">
        <v>277</v>
      </c>
      <c r="R34" s="57"/>
      <c r="S34" s="42" t="s">
        <v>14</v>
      </c>
      <c r="T34" s="57" t="s">
        <v>280</v>
      </c>
      <c r="U34" s="57" t="s">
        <v>72</v>
      </c>
      <c r="V34" s="62" t="s">
        <v>276</v>
      </c>
      <c r="W34" s="57"/>
      <c r="X34" s="61"/>
      <c r="AC34" s="25"/>
      <c r="AD34" s="25"/>
      <c r="AE34" s="26"/>
      <c r="AG34" s="34" t="b">
        <f t="shared" ca="1" si="8"/>
        <v>0</v>
      </c>
      <c r="AH34" s="34">
        <f t="shared" ref="AH34" si="14">+IF(S34="","",IF(S34="Realizada",3,IF(S34="Realizada parcialmente",2,IF(S34="Planificada",1,0))))</f>
        <v>3</v>
      </c>
      <c r="AI34" s="35" t="str">
        <f t="shared" si="4"/>
        <v/>
      </c>
      <c r="AJ34" s="35"/>
      <c r="AK34" s="35"/>
    </row>
    <row r="35" spans="1:37" s="24" customFormat="1" ht="95.2" hidden="1" customHeight="1" x14ac:dyDescent="0.3">
      <c r="A35" s="57" t="s">
        <v>91</v>
      </c>
      <c r="B35" s="57">
        <v>7</v>
      </c>
      <c r="C35" s="57" t="s">
        <v>92</v>
      </c>
      <c r="D35" s="57" t="s">
        <v>18</v>
      </c>
      <c r="E35" s="57">
        <v>3</v>
      </c>
      <c r="F35" s="57" t="s">
        <v>20</v>
      </c>
      <c r="G35" s="57"/>
      <c r="H35" s="57" t="s">
        <v>127</v>
      </c>
      <c r="I35" s="57" t="s">
        <v>215</v>
      </c>
      <c r="J35" s="57" t="s">
        <v>216</v>
      </c>
      <c r="K35" s="57" t="s">
        <v>190</v>
      </c>
      <c r="L35" s="58" t="s">
        <v>129</v>
      </c>
      <c r="M35" s="59" t="s">
        <v>20</v>
      </c>
      <c r="N35" s="57" t="s">
        <v>119</v>
      </c>
      <c r="O35" s="57" t="s">
        <v>104</v>
      </c>
      <c r="P35" s="60">
        <v>41827</v>
      </c>
      <c r="Q35" s="57" t="s">
        <v>240</v>
      </c>
      <c r="R35" s="57"/>
      <c r="S35" s="42" t="s">
        <v>14</v>
      </c>
      <c r="T35" s="57" t="s">
        <v>278</v>
      </c>
      <c r="U35" s="62" t="s">
        <v>72</v>
      </c>
      <c r="V35" s="62" t="s">
        <v>276</v>
      </c>
      <c r="W35" s="57" t="s">
        <v>119</v>
      </c>
      <c r="X35" s="63"/>
      <c r="AC35" s="25"/>
      <c r="AD35" s="25"/>
      <c r="AE35" s="26"/>
      <c r="AG35" s="34" t="b">
        <f t="shared" ca="1" si="8"/>
        <v>0</v>
      </c>
      <c r="AH35" s="34">
        <f t="shared" ref="AH35" si="15">+IF(S35="","",IF(S35="Realizada",3,IF(S35="Realizada parcialmente",2,IF(S35="Planificada",1,0))))</f>
        <v>3</v>
      </c>
      <c r="AI35" s="35" t="str">
        <f t="shared" si="4"/>
        <v/>
      </c>
      <c r="AJ35" s="35"/>
      <c r="AK35" s="35"/>
    </row>
    <row r="36" spans="1:37" s="24" customFormat="1" ht="98.2" hidden="1" customHeight="1" x14ac:dyDescent="0.3">
      <c r="A36" s="57" t="s">
        <v>91</v>
      </c>
      <c r="B36" s="57">
        <v>6</v>
      </c>
      <c r="C36" s="57" t="s">
        <v>73</v>
      </c>
      <c r="D36" s="57" t="s">
        <v>18</v>
      </c>
      <c r="E36" s="57">
        <v>2</v>
      </c>
      <c r="F36" s="57" t="s">
        <v>20</v>
      </c>
      <c r="G36" s="57"/>
      <c r="H36" s="57" t="s">
        <v>121</v>
      </c>
      <c r="I36" s="57" t="s">
        <v>122</v>
      </c>
      <c r="J36" s="57" t="s">
        <v>123</v>
      </c>
      <c r="K36" s="57" t="s">
        <v>218</v>
      </c>
      <c r="L36" s="58">
        <v>41851</v>
      </c>
      <c r="M36" s="59" t="s">
        <v>125</v>
      </c>
      <c r="N36" s="57" t="s">
        <v>115</v>
      </c>
      <c r="O36" s="57" t="s">
        <v>114</v>
      </c>
      <c r="P36" s="60">
        <v>41593</v>
      </c>
      <c r="Q36" s="57" t="s">
        <v>124</v>
      </c>
      <c r="R36" s="57"/>
      <c r="S36" s="42" t="s">
        <v>14</v>
      </c>
      <c r="T36" s="57" t="s">
        <v>220</v>
      </c>
      <c r="U36" s="57" t="s">
        <v>126</v>
      </c>
      <c r="V36" s="57" t="s">
        <v>276</v>
      </c>
      <c r="W36" s="57" t="s">
        <v>119</v>
      </c>
      <c r="X36" s="61"/>
      <c r="AC36" s="25"/>
      <c r="AD36" s="25"/>
      <c r="AE36" s="26"/>
      <c r="AG36" s="34" t="b">
        <f t="shared" ca="1" si="8"/>
        <v>0</v>
      </c>
      <c r="AH36" s="34">
        <f t="shared" ref="AH36" si="16">+IF(S36="","",IF(S36="Realizada",3,IF(S36="Realizada parcialmente",2,IF(S36="Planificada",1,0))))</f>
        <v>3</v>
      </c>
      <c r="AI36" s="35" t="str">
        <f t="shared" si="4"/>
        <v/>
      </c>
      <c r="AJ36" s="35"/>
      <c r="AK36" s="35"/>
    </row>
    <row r="37" spans="1:37" s="24" customFormat="1" ht="103.55" hidden="1" customHeight="1" x14ac:dyDescent="0.3">
      <c r="A37" s="57" t="s">
        <v>91</v>
      </c>
      <c r="B37" s="57">
        <v>5</v>
      </c>
      <c r="C37" s="57" t="s">
        <v>92</v>
      </c>
      <c r="D37" s="57" t="s">
        <v>18</v>
      </c>
      <c r="E37" s="57">
        <v>5</v>
      </c>
      <c r="F37" s="57" t="s">
        <v>20</v>
      </c>
      <c r="G37" s="57"/>
      <c r="H37" s="57" t="s">
        <v>116</v>
      </c>
      <c r="I37" s="57" t="s">
        <v>117</v>
      </c>
      <c r="J37" s="57" t="s">
        <v>145</v>
      </c>
      <c r="K37" s="57" t="s">
        <v>118</v>
      </c>
      <c r="L37" s="58">
        <v>41639</v>
      </c>
      <c r="M37" s="59" t="s">
        <v>113</v>
      </c>
      <c r="N37" s="57" t="s">
        <v>114</v>
      </c>
      <c r="O37" s="57" t="s">
        <v>115</v>
      </c>
      <c r="P37" s="60">
        <v>41608</v>
      </c>
      <c r="Q37" s="57" t="s">
        <v>120</v>
      </c>
      <c r="R37" s="57"/>
      <c r="S37" s="42" t="s">
        <v>14</v>
      </c>
      <c r="T37" s="57" t="s">
        <v>221</v>
      </c>
      <c r="U37" s="57" t="s">
        <v>100</v>
      </c>
      <c r="V37" s="57" t="s">
        <v>276</v>
      </c>
      <c r="W37" s="57" t="s">
        <v>119</v>
      </c>
      <c r="X37" s="61"/>
      <c r="AC37" s="25"/>
      <c r="AD37" s="25"/>
      <c r="AE37" s="26"/>
      <c r="AG37" s="34" t="b">
        <f t="shared" ca="1" si="8"/>
        <v>0</v>
      </c>
      <c r="AH37" s="34">
        <f t="shared" ref="AH37:AH41" si="17">+IF(S37="","",IF(S37="Realizada",3,IF(S37="Realizada parcialmente",2,IF(S37="Planificada",1,0))))</f>
        <v>3</v>
      </c>
      <c r="AI37" s="35" t="str">
        <f t="shared" si="4"/>
        <v/>
      </c>
      <c r="AJ37" s="35"/>
      <c r="AK37" s="35"/>
    </row>
    <row r="38" spans="1:37" s="24" customFormat="1" ht="83.25" hidden="1" customHeight="1" x14ac:dyDescent="0.3">
      <c r="A38" s="57" t="s">
        <v>91</v>
      </c>
      <c r="B38" s="57">
        <v>4</v>
      </c>
      <c r="C38" s="57" t="s">
        <v>92</v>
      </c>
      <c r="D38" s="57" t="s">
        <v>18</v>
      </c>
      <c r="E38" s="57">
        <v>1</v>
      </c>
      <c r="F38" s="57" t="s">
        <v>20</v>
      </c>
      <c r="G38" s="57"/>
      <c r="H38" s="57" t="s">
        <v>93</v>
      </c>
      <c r="I38" s="57" t="s">
        <v>94</v>
      </c>
      <c r="J38" s="57" t="s">
        <v>212</v>
      </c>
      <c r="K38" s="57" t="s">
        <v>213</v>
      </c>
      <c r="L38" s="58">
        <v>41609</v>
      </c>
      <c r="M38" s="59" t="s">
        <v>95</v>
      </c>
      <c r="N38" s="57" t="s">
        <v>96</v>
      </c>
      <c r="O38" s="57" t="s">
        <v>97</v>
      </c>
      <c r="P38" s="60">
        <v>41591</v>
      </c>
      <c r="Q38" s="57" t="s">
        <v>98</v>
      </c>
      <c r="R38" s="62"/>
      <c r="S38" s="42" t="s">
        <v>14</v>
      </c>
      <c r="T38" s="57" t="s">
        <v>99</v>
      </c>
      <c r="U38" s="57" t="s">
        <v>100</v>
      </c>
      <c r="V38" s="57" t="s">
        <v>214</v>
      </c>
      <c r="W38" s="57" t="s">
        <v>101</v>
      </c>
      <c r="X38" s="61">
        <v>41639</v>
      </c>
      <c r="AC38" s="25"/>
      <c r="AD38" s="25"/>
      <c r="AE38" s="26"/>
      <c r="AG38" s="34" t="b">
        <v>0</v>
      </c>
      <c r="AH38" s="34">
        <v>3</v>
      </c>
      <c r="AI38" s="35" t="s">
        <v>105</v>
      </c>
      <c r="AJ38" s="35"/>
      <c r="AK38" s="35"/>
    </row>
    <row r="39" spans="1:37" s="24" customFormat="1" ht="70.599999999999994" hidden="1" customHeight="1" x14ac:dyDescent="0.3">
      <c r="A39" s="57" t="s">
        <v>91</v>
      </c>
      <c r="B39" s="57">
        <v>3</v>
      </c>
      <c r="C39" s="57" t="s">
        <v>188</v>
      </c>
      <c r="D39" s="57" t="s">
        <v>18</v>
      </c>
      <c r="E39" s="57">
        <v>1</v>
      </c>
      <c r="F39" s="57" t="s">
        <v>20</v>
      </c>
      <c r="G39" s="57"/>
      <c r="H39" s="57" t="s">
        <v>205</v>
      </c>
      <c r="I39" s="57" t="s">
        <v>206</v>
      </c>
      <c r="J39" s="57" t="s">
        <v>207</v>
      </c>
      <c r="K39" s="57" t="s">
        <v>209</v>
      </c>
      <c r="L39" s="58">
        <v>41639</v>
      </c>
      <c r="M39" s="59" t="s">
        <v>102</v>
      </c>
      <c r="N39" s="57" t="s">
        <v>210</v>
      </c>
      <c r="O39" s="57" t="s">
        <v>101</v>
      </c>
      <c r="P39" s="60">
        <v>41456</v>
      </c>
      <c r="Q39" s="57" t="s">
        <v>103</v>
      </c>
      <c r="R39" s="57" t="s">
        <v>239</v>
      </c>
      <c r="S39" s="42" t="s">
        <v>14</v>
      </c>
      <c r="T39" s="57" t="s">
        <v>211</v>
      </c>
      <c r="U39" s="57" t="s">
        <v>100</v>
      </c>
      <c r="V39" s="57" t="s">
        <v>276</v>
      </c>
      <c r="W39" s="57" t="s">
        <v>104</v>
      </c>
      <c r="X39" s="61">
        <v>41593</v>
      </c>
      <c r="AC39" s="25"/>
      <c r="AD39" s="25"/>
      <c r="AE39" s="26"/>
      <c r="AG39" s="34" t="b">
        <v>0</v>
      </c>
      <c r="AH39" s="34">
        <v>3</v>
      </c>
      <c r="AI39" s="35" t="s">
        <v>105</v>
      </c>
      <c r="AJ39" s="35"/>
      <c r="AK39" s="35"/>
    </row>
    <row r="40" spans="1:37" s="24" customFormat="1" ht="93.75" hidden="1" customHeight="1" x14ac:dyDescent="0.3">
      <c r="A40" s="57" t="s">
        <v>91</v>
      </c>
      <c r="B40" s="57">
        <v>2</v>
      </c>
      <c r="C40" s="57" t="s">
        <v>92</v>
      </c>
      <c r="D40" s="57" t="s">
        <v>18</v>
      </c>
      <c r="E40" s="57">
        <v>1</v>
      </c>
      <c r="F40" s="57" t="s">
        <v>20</v>
      </c>
      <c r="G40" s="57"/>
      <c r="H40" s="57" t="s">
        <v>106</v>
      </c>
      <c r="I40" s="57" t="s">
        <v>107</v>
      </c>
      <c r="J40" s="57" t="s">
        <v>203</v>
      </c>
      <c r="K40" s="57" t="s">
        <v>108</v>
      </c>
      <c r="L40" s="58">
        <v>41470</v>
      </c>
      <c r="M40" s="59" t="s">
        <v>125</v>
      </c>
      <c r="N40" s="57" t="s">
        <v>109</v>
      </c>
      <c r="O40" s="57" t="s">
        <v>81</v>
      </c>
      <c r="P40" s="60">
        <v>41623</v>
      </c>
      <c r="Q40" s="57" t="s">
        <v>208</v>
      </c>
      <c r="R40" s="57" t="s">
        <v>204</v>
      </c>
      <c r="S40" s="42" t="s">
        <v>14</v>
      </c>
      <c r="T40" s="57" t="s">
        <v>110</v>
      </c>
      <c r="U40" s="57" t="s">
        <v>100</v>
      </c>
      <c r="V40" s="57" t="s">
        <v>276</v>
      </c>
      <c r="W40" s="57" t="s">
        <v>101</v>
      </c>
      <c r="X40" s="61">
        <v>41462</v>
      </c>
      <c r="AC40" s="25"/>
      <c r="AD40" s="25"/>
      <c r="AE40" s="26"/>
      <c r="AG40" s="34" t="s">
        <v>105</v>
      </c>
      <c r="AH40" s="34">
        <v>3</v>
      </c>
      <c r="AI40" s="35" t="s">
        <v>105</v>
      </c>
      <c r="AJ40" s="35"/>
      <c r="AK40" s="35"/>
    </row>
    <row r="41" spans="1:37" s="24" customFormat="1" ht="100.55" hidden="1" customHeight="1" x14ac:dyDescent="0.3">
      <c r="A41" s="75" t="s">
        <v>91</v>
      </c>
      <c r="B41" s="75">
        <v>1</v>
      </c>
      <c r="C41" s="75" t="s">
        <v>92</v>
      </c>
      <c r="D41" s="75" t="s">
        <v>18</v>
      </c>
      <c r="E41" s="75">
        <v>4</v>
      </c>
      <c r="F41" s="75" t="s">
        <v>20</v>
      </c>
      <c r="G41" s="75"/>
      <c r="H41" s="75" t="s">
        <v>112</v>
      </c>
      <c r="I41" s="75" t="s">
        <v>198</v>
      </c>
      <c r="J41" s="75" t="s">
        <v>199</v>
      </c>
      <c r="K41" s="75" t="s">
        <v>200</v>
      </c>
      <c r="L41" s="76" t="s">
        <v>189</v>
      </c>
      <c r="M41" s="77" t="s">
        <v>95</v>
      </c>
      <c r="N41" s="75" t="s">
        <v>111</v>
      </c>
      <c r="O41" s="75" t="s">
        <v>202</v>
      </c>
      <c r="P41" s="78"/>
      <c r="Q41" s="75" t="s">
        <v>201</v>
      </c>
      <c r="R41" s="75"/>
      <c r="S41" s="73" t="s">
        <v>14</v>
      </c>
      <c r="T41" s="75" t="s">
        <v>238</v>
      </c>
      <c r="U41" s="75" t="s">
        <v>72</v>
      </c>
      <c r="V41" s="75" t="s">
        <v>276</v>
      </c>
      <c r="W41" s="75" t="s">
        <v>104</v>
      </c>
      <c r="X41" s="79">
        <v>41593</v>
      </c>
      <c r="AC41" s="25"/>
      <c r="AD41" s="25"/>
      <c r="AE41" s="26"/>
      <c r="AG41" s="34" t="e">
        <f ca="1">IF(#REF!="","",IF(AND(#REF!&gt;TODAY(),S41=""),3,IF(AND(#REF!&lt;TODAY(),S41=""),0,IF(AND(#REF!&gt;TODAY(),AH41&lt;=2),3,IF(AND(#REF!&lt;=TODAY(),AH41&lt;=2),0,IF(S41="",""))))))</f>
        <v>#REF!</v>
      </c>
      <c r="AH41" s="34">
        <f t="shared" si="17"/>
        <v>3</v>
      </c>
      <c r="AI41" s="35" t="e">
        <f>+IF(#REF!="","",IF(P41="","",IF(P41&gt;=#REF!,0,"")))</f>
        <v>#REF!</v>
      </c>
      <c r="AJ41" s="35"/>
      <c r="AK41" s="35"/>
    </row>
    <row r="42" spans="1:37" s="24" customFormat="1" ht="100.55" customHeight="1" x14ac:dyDescent="0.25">
      <c r="A42" s="74" t="s">
        <v>38</v>
      </c>
      <c r="B42" s="74">
        <v>20</v>
      </c>
      <c r="C42" s="74" t="s">
        <v>73</v>
      </c>
      <c r="D42" s="74" t="s">
        <v>18</v>
      </c>
      <c r="E42" s="74">
        <v>2</v>
      </c>
      <c r="F42" s="74" t="s">
        <v>20</v>
      </c>
      <c r="G42" s="74" t="s">
        <v>233</v>
      </c>
      <c r="H42" s="89" t="s">
        <v>300</v>
      </c>
      <c r="I42" s="74" t="s">
        <v>287</v>
      </c>
      <c r="J42" s="74" t="s">
        <v>288</v>
      </c>
      <c r="K42" s="74" t="s">
        <v>289</v>
      </c>
      <c r="L42" s="84">
        <v>42185</v>
      </c>
      <c r="M42" s="85" t="s">
        <v>148</v>
      </c>
      <c r="N42" s="74" t="s">
        <v>167</v>
      </c>
      <c r="O42" s="74" t="s">
        <v>167</v>
      </c>
      <c r="P42" s="86">
        <v>42368</v>
      </c>
      <c r="Q42" s="74" t="s">
        <v>285</v>
      </c>
      <c r="R42" s="74"/>
      <c r="S42" s="74" t="s">
        <v>14</v>
      </c>
      <c r="T42" s="74" t="s">
        <v>308</v>
      </c>
      <c r="U42" s="74" t="s">
        <v>143</v>
      </c>
      <c r="V42" s="74"/>
      <c r="W42" s="74" t="s">
        <v>119</v>
      </c>
      <c r="X42" s="83"/>
      <c r="AC42" s="25"/>
      <c r="AD42" s="25"/>
      <c r="AE42" s="26"/>
      <c r="AG42" s="34"/>
      <c r="AH42" s="34"/>
      <c r="AI42" s="35"/>
      <c r="AJ42" s="35"/>
      <c r="AK42" s="35"/>
    </row>
    <row r="43" spans="1:37" ht="72.75" customHeight="1" x14ac:dyDescent="0.25">
      <c r="A43" s="74" t="s">
        <v>38</v>
      </c>
      <c r="B43" s="74">
        <v>17</v>
      </c>
      <c r="C43" s="74" t="s">
        <v>73</v>
      </c>
      <c r="D43" s="74" t="s">
        <v>18</v>
      </c>
      <c r="E43" s="74">
        <v>2</v>
      </c>
      <c r="F43" s="74" t="s">
        <v>20</v>
      </c>
      <c r="G43" s="74" t="s">
        <v>233</v>
      </c>
      <c r="H43" s="74" t="s">
        <v>299</v>
      </c>
      <c r="I43" s="74" t="s">
        <v>175</v>
      </c>
      <c r="J43" s="74" t="s">
        <v>245</v>
      </c>
      <c r="K43" s="74" t="s">
        <v>246</v>
      </c>
      <c r="L43" s="84">
        <v>42185</v>
      </c>
      <c r="M43" s="85" t="s">
        <v>148</v>
      </c>
      <c r="N43" s="74" t="s">
        <v>172</v>
      </c>
      <c r="O43" s="74" t="s">
        <v>101</v>
      </c>
      <c r="P43" s="86">
        <v>42368</v>
      </c>
      <c r="Q43" s="74" t="s">
        <v>163</v>
      </c>
      <c r="R43" s="74"/>
      <c r="S43" s="74" t="s">
        <v>14</v>
      </c>
      <c r="T43" s="74" t="s">
        <v>307</v>
      </c>
      <c r="U43" s="74" t="s">
        <v>143</v>
      </c>
      <c r="V43" s="74"/>
      <c r="W43" s="74" t="s">
        <v>119</v>
      </c>
      <c r="X43" s="83"/>
      <c r="Y43" s="24"/>
    </row>
    <row r="44" spans="1:37" ht="47.8" customHeight="1" x14ac:dyDescent="0.25"/>
  </sheetData>
  <autoFilter ref="A2:X41">
    <filterColumn colId="2">
      <filters>
        <filter val="2014-2015"/>
      </filters>
    </filterColumn>
    <filterColumn colId="20" showButton="0"/>
    <filterColumn colId="21" showButton="0"/>
    <filterColumn colId="22" showButton="0"/>
  </autoFilter>
  <mergeCells count="2">
    <mergeCell ref="A4:X4"/>
    <mergeCell ref="U2:X2"/>
  </mergeCells>
  <conditionalFormatting sqref="L20">
    <cfRule type="expression" dxfId="247" priority="843">
      <formula>$AG19=0</formula>
    </cfRule>
    <cfRule type="expression" dxfId="246" priority="844">
      <formula>$AG19=2</formula>
    </cfRule>
    <cfRule type="expression" dxfId="245" priority="845">
      <formula>$AG19=3</formula>
    </cfRule>
  </conditionalFormatting>
  <conditionalFormatting sqref="S19 S9:S12">
    <cfRule type="expression" dxfId="244" priority="839">
      <formula>$AH9=3</formula>
    </cfRule>
    <cfRule type="expression" dxfId="243" priority="840">
      <formula>$AH9=0</formula>
    </cfRule>
    <cfRule type="expression" dxfId="242" priority="841">
      <formula>$AH9=1</formula>
    </cfRule>
    <cfRule type="expression" dxfId="241" priority="842">
      <formula>$AH9=2</formula>
    </cfRule>
  </conditionalFormatting>
  <conditionalFormatting sqref="P19">
    <cfRule type="expression" dxfId="240" priority="801">
      <formula>$AI19=0</formula>
    </cfRule>
    <cfRule type="expression" dxfId="239" priority="802">
      <formula>$AI19=2</formula>
    </cfRule>
  </conditionalFormatting>
  <conditionalFormatting sqref="A4:X4 A7:X7 S12 S17 R13:S16 X13:X17 V17 V13:V15 R10:S11 V10 X9:X10 S9">
    <cfRule type="notContainsBlanks" dxfId="238" priority="846">
      <formula>LEN(TRIM(A4))&gt;0</formula>
    </cfRule>
  </conditionalFormatting>
  <conditionalFormatting sqref="S41">
    <cfRule type="expression" dxfId="237" priority="405">
      <formula>$AH41=3</formula>
    </cfRule>
    <cfRule type="expression" dxfId="236" priority="406">
      <formula>$AH41=0</formula>
    </cfRule>
    <cfRule type="expression" dxfId="235" priority="407">
      <formula>$AH41=1</formula>
    </cfRule>
    <cfRule type="expression" dxfId="234" priority="408">
      <formula>$AH41=2</formula>
    </cfRule>
  </conditionalFormatting>
  <conditionalFormatting sqref="P41">
    <cfRule type="expression" dxfId="233" priority="403">
      <formula>$AI41=0</formula>
    </cfRule>
    <cfRule type="expression" dxfId="232" priority="404">
      <formula>$AI41=2</formula>
    </cfRule>
  </conditionalFormatting>
  <conditionalFormatting sqref="L41">
    <cfRule type="expression" dxfId="231" priority="400">
      <formula>$AG40=0</formula>
    </cfRule>
    <cfRule type="expression" dxfId="230" priority="401">
      <formula>$AG40=2</formula>
    </cfRule>
    <cfRule type="expression" dxfId="229" priority="402">
      <formula>$AG40=3</formula>
    </cfRule>
  </conditionalFormatting>
  <conditionalFormatting sqref="S40">
    <cfRule type="expression" dxfId="228" priority="396">
      <formula>$AH40=3</formula>
    </cfRule>
    <cfRule type="expression" dxfId="227" priority="397">
      <formula>$AH40=0</formula>
    </cfRule>
    <cfRule type="expression" dxfId="226" priority="398">
      <formula>$AH40=1</formula>
    </cfRule>
    <cfRule type="expression" dxfId="225" priority="399">
      <formula>$AH40=2</formula>
    </cfRule>
  </conditionalFormatting>
  <conditionalFormatting sqref="P40">
    <cfRule type="expression" dxfId="224" priority="394">
      <formula>$AI40=0</formula>
    </cfRule>
    <cfRule type="expression" dxfId="223" priority="395">
      <formula>$AI40=2</formula>
    </cfRule>
  </conditionalFormatting>
  <conditionalFormatting sqref="L40">
    <cfRule type="expression" dxfId="222" priority="391">
      <formula>$AG39=0</formula>
    </cfRule>
    <cfRule type="expression" dxfId="221" priority="392">
      <formula>$AG39=2</formula>
    </cfRule>
    <cfRule type="expression" dxfId="220" priority="393">
      <formula>$AG39=3</formula>
    </cfRule>
  </conditionalFormatting>
  <conditionalFormatting sqref="S39">
    <cfRule type="expression" dxfId="219" priority="387">
      <formula>$AH39=3</formula>
    </cfRule>
    <cfRule type="expression" dxfId="218" priority="388">
      <formula>$AH39=0</formula>
    </cfRule>
    <cfRule type="expression" dxfId="217" priority="389">
      <formula>$AH39=1</formula>
    </cfRule>
    <cfRule type="expression" dxfId="216" priority="390">
      <formula>$AH39=2</formula>
    </cfRule>
  </conditionalFormatting>
  <conditionalFormatting sqref="P39">
    <cfRule type="expression" dxfId="215" priority="385">
      <formula>$AI39=0</formula>
    </cfRule>
    <cfRule type="expression" dxfId="214" priority="386">
      <formula>$AI39=2</formula>
    </cfRule>
  </conditionalFormatting>
  <conditionalFormatting sqref="L39">
    <cfRule type="expression" dxfId="213" priority="382">
      <formula>$AG38=0</formula>
    </cfRule>
    <cfRule type="expression" dxfId="212" priority="383">
      <formula>$AG38=2</formula>
    </cfRule>
    <cfRule type="expression" dxfId="211" priority="384">
      <formula>$AG38=3</formula>
    </cfRule>
  </conditionalFormatting>
  <conditionalFormatting sqref="S38">
    <cfRule type="expression" dxfId="210" priority="378">
      <formula>$AH38=3</formula>
    </cfRule>
    <cfRule type="expression" dxfId="209" priority="379">
      <formula>$AH38=0</formula>
    </cfRule>
    <cfRule type="expression" dxfId="208" priority="380">
      <formula>$AH38=1</formula>
    </cfRule>
    <cfRule type="expression" dxfId="207" priority="381">
      <formula>$AH38=2</formula>
    </cfRule>
  </conditionalFormatting>
  <conditionalFormatting sqref="P38">
    <cfRule type="expression" dxfId="206" priority="376">
      <formula>$AI38=0</formula>
    </cfRule>
    <cfRule type="expression" dxfId="205" priority="377">
      <formula>$AI38=2</formula>
    </cfRule>
  </conditionalFormatting>
  <conditionalFormatting sqref="L38">
    <cfRule type="expression" dxfId="204" priority="373">
      <formula>$AG37=0</formula>
    </cfRule>
    <cfRule type="expression" dxfId="203" priority="374">
      <formula>$AG37=2</formula>
    </cfRule>
    <cfRule type="expression" dxfId="202" priority="375">
      <formula>$AG37=3</formula>
    </cfRule>
  </conditionalFormatting>
  <conditionalFormatting sqref="S37">
    <cfRule type="expression" dxfId="201" priority="369">
      <formula>$AH37=3</formula>
    </cfRule>
    <cfRule type="expression" dxfId="200" priority="370">
      <formula>$AH37=0</formula>
    </cfRule>
    <cfRule type="expression" dxfId="199" priority="371">
      <formula>$AH37=1</formula>
    </cfRule>
    <cfRule type="expression" dxfId="198" priority="372">
      <formula>$AH37=2</formula>
    </cfRule>
  </conditionalFormatting>
  <conditionalFormatting sqref="P37">
    <cfRule type="expression" dxfId="197" priority="367">
      <formula>$AI37=0</formula>
    </cfRule>
    <cfRule type="expression" dxfId="196" priority="368">
      <formula>$AI37=2</formula>
    </cfRule>
  </conditionalFormatting>
  <conditionalFormatting sqref="L37">
    <cfRule type="expression" dxfId="195" priority="355">
      <formula>$AG36=0</formula>
    </cfRule>
    <cfRule type="expression" dxfId="194" priority="356">
      <formula>$AG36=2</formula>
    </cfRule>
    <cfRule type="expression" dxfId="193" priority="357">
      <formula>$AG36=3</formula>
    </cfRule>
  </conditionalFormatting>
  <conditionalFormatting sqref="S36">
    <cfRule type="expression" dxfId="192" priority="351">
      <formula>$AH36=3</formula>
    </cfRule>
    <cfRule type="expression" dxfId="191" priority="352">
      <formula>$AH36=0</formula>
    </cfRule>
    <cfRule type="expression" dxfId="190" priority="353">
      <formula>$AH36=1</formula>
    </cfRule>
    <cfRule type="expression" dxfId="189" priority="354">
      <formula>$AH36=2</formula>
    </cfRule>
  </conditionalFormatting>
  <conditionalFormatting sqref="P36">
    <cfRule type="expression" dxfId="188" priority="349">
      <formula>$AI36=0</formula>
    </cfRule>
    <cfRule type="expression" dxfId="187" priority="350">
      <formula>$AI36=2</formula>
    </cfRule>
  </conditionalFormatting>
  <conditionalFormatting sqref="L36">
    <cfRule type="expression" dxfId="186" priority="346">
      <formula>$AG35=0</formula>
    </cfRule>
    <cfRule type="expression" dxfId="185" priority="347">
      <formula>$AG35=2</formula>
    </cfRule>
    <cfRule type="expression" dxfId="184" priority="348">
      <formula>$AG35=3</formula>
    </cfRule>
  </conditionalFormatting>
  <conditionalFormatting sqref="S35">
    <cfRule type="expression" dxfId="183" priority="342">
      <formula>$AH35=3</formula>
    </cfRule>
    <cfRule type="expression" dxfId="182" priority="343">
      <formula>$AH35=0</formula>
    </cfRule>
    <cfRule type="expression" dxfId="181" priority="344">
      <formula>$AH35=1</formula>
    </cfRule>
    <cfRule type="expression" dxfId="180" priority="345">
      <formula>$AH35=2</formula>
    </cfRule>
  </conditionalFormatting>
  <conditionalFormatting sqref="P35">
    <cfRule type="expression" dxfId="179" priority="340">
      <formula>$AI35=0</formula>
    </cfRule>
    <cfRule type="expression" dxfId="178" priority="341">
      <formula>$AI35=2</formula>
    </cfRule>
  </conditionalFormatting>
  <conditionalFormatting sqref="L35">
    <cfRule type="expression" dxfId="177" priority="337">
      <formula>$AG34=0</formula>
    </cfRule>
    <cfRule type="expression" dxfId="176" priority="338">
      <formula>$AG34=2</formula>
    </cfRule>
    <cfRule type="expression" dxfId="175" priority="339">
      <formula>$AG34=3</formula>
    </cfRule>
  </conditionalFormatting>
  <conditionalFormatting sqref="S34">
    <cfRule type="expression" dxfId="174" priority="333">
      <formula>$AH34=3</formula>
    </cfRule>
    <cfRule type="expression" dxfId="173" priority="334">
      <formula>$AH34=0</formula>
    </cfRule>
    <cfRule type="expression" dxfId="172" priority="335">
      <formula>$AH34=1</formula>
    </cfRule>
    <cfRule type="expression" dxfId="171" priority="336">
      <formula>$AH34=2</formula>
    </cfRule>
  </conditionalFormatting>
  <conditionalFormatting sqref="P34">
    <cfRule type="expression" dxfId="170" priority="331">
      <formula>$AI34=0</formula>
    </cfRule>
    <cfRule type="expression" dxfId="169" priority="332">
      <formula>$AI34=2</formula>
    </cfRule>
  </conditionalFormatting>
  <conditionalFormatting sqref="L34">
    <cfRule type="expression" dxfId="168" priority="328">
      <formula>$AG33=0</formula>
    </cfRule>
    <cfRule type="expression" dxfId="167" priority="329">
      <formula>$AG33=2</formula>
    </cfRule>
    <cfRule type="expression" dxfId="166" priority="330">
      <formula>$AG33=3</formula>
    </cfRule>
  </conditionalFormatting>
  <conditionalFormatting sqref="S33">
    <cfRule type="expression" dxfId="165" priority="324">
      <formula>$AH33=3</formula>
    </cfRule>
    <cfRule type="expression" dxfId="164" priority="325">
      <formula>$AH33=0</formula>
    </cfRule>
    <cfRule type="expression" dxfId="163" priority="326">
      <formula>$AH33=1</formula>
    </cfRule>
    <cfRule type="expression" dxfId="162" priority="327">
      <formula>$AH33=2</formula>
    </cfRule>
  </conditionalFormatting>
  <conditionalFormatting sqref="P33">
    <cfRule type="expression" dxfId="161" priority="322">
      <formula>$AI33=0</formula>
    </cfRule>
    <cfRule type="expression" dxfId="160" priority="323">
      <formula>$AI33=2</formula>
    </cfRule>
  </conditionalFormatting>
  <conditionalFormatting sqref="L33">
    <cfRule type="expression" dxfId="159" priority="319">
      <formula>$AG32=0</formula>
    </cfRule>
    <cfRule type="expression" dxfId="158" priority="320">
      <formula>$AG32=2</formula>
    </cfRule>
    <cfRule type="expression" dxfId="157" priority="321">
      <formula>$AG32=3</formula>
    </cfRule>
  </conditionalFormatting>
  <conditionalFormatting sqref="S32">
    <cfRule type="expression" dxfId="156" priority="315">
      <formula>$AH32=3</formula>
    </cfRule>
    <cfRule type="expression" dxfId="155" priority="316">
      <formula>$AH32=0</formula>
    </cfRule>
    <cfRule type="expression" dxfId="154" priority="317">
      <formula>$AH32=1</formula>
    </cfRule>
    <cfRule type="expression" dxfId="153" priority="318">
      <formula>$AH32=2</formula>
    </cfRule>
  </conditionalFormatting>
  <conditionalFormatting sqref="P32">
    <cfRule type="expression" dxfId="152" priority="313">
      <formula>$AI32=0</formula>
    </cfRule>
    <cfRule type="expression" dxfId="151" priority="314">
      <formula>$AI32=2</formula>
    </cfRule>
  </conditionalFormatting>
  <conditionalFormatting sqref="L32">
    <cfRule type="expression" dxfId="150" priority="310">
      <formula>$AG31=0</formula>
    </cfRule>
    <cfRule type="expression" dxfId="149" priority="311">
      <formula>$AG31=2</formula>
    </cfRule>
    <cfRule type="expression" dxfId="148" priority="312">
      <formula>$AG31=3</formula>
    </cfRule>
  </conditionalFormatting>
  <conditionalFormatting sqref="S31">
    <cfRule type="expression" dxfId="147" priority="306">
      <formula>$AH31=3</formula>
    </cfRule>
    <cfRule type="expression" dxfId="146" priority="307">
      <formula>$AH31=0</formula>
    </cfRule>
    <cfRule type="expression" dxfId="145" priority="308">
      <formula>$AH31=1</formula>
    </cfRule>
    <cfRule type="expression" dxfId="144" priority="309">
      <formula>$AH31=2</formula>
    </cfRule>
  </conditionalFormatting>
  <conditionalFormatting sqref="P31">
    <cfRule type="expression" dxfId="143" priority="304">
      <formula>$AI31=0</formula>
    </cfRule>
    <cfRule type="expression" dxfId="142" priority="305">
      <formula>$AI31=2</formula>
    </cfRule>
  </conditionalFormatting>
  <conditionalFormatting sqref="L31">
    <cfRule type="expression" dxfId="141" priority="301">
      <formula>$AG30=0</formula>
    </cfRule>
    <cfRule type="expression" dxfId="140" priority="302">
      <formula>$AG30=2</formula>
    </cfRule>
    <cfRule type="expression" dxfId="139" priority="303">
      <formula>$AG30=3</formula>
    </cfRule>
  </conditionalFormatting>
  <conditionalFormatting sqref="S29:S30">
    <cfRule type="expression" dxfId="138" priority="297">
      <formula>$AH29=3</formula>
    </cfRule>
    <cfRule type="expression" dxfId="137" priority="298">
      <formula>$AH29=0</formula>
    </cfRule>
    <cfRule type="expression" dxfId="136" priority="299">
      <formula>$AH29=1</formula>
    </cfRule>
    <cfRule type="expression" dxfId="135" priority="300">
      <formula>$AH29=2</formula>
    </cfRule>
  </conditionalFormatting>
  <conditionalFormatting sqref="P30">
    <cfRule type="expression" dxfId="134" priority="295">
      <formula>$AI30=0</formula>
    </cfRule>
    <cfRule type="expression" dxfId="133" priority="296">
      <formula>$AI30=2</formula>
    </cfRule>
  </conditionalFormatting>
  <conditionalFormatting sqref="L30">
    <cfRule type="expression" dxfId="132" priority="292">
      <formula>$AG29=0</formula>
    </cfRule>
    <cfRule type="expression" dxfId="131" priority="293">
      <formula>$AG29=2</formula>
    </cfRule>
    <cfRule type="expression" dxfId="130" priority="294">
      <formula>$AG29=3</formula>
    </cfRule>
  </conditionalFormatting>
  <conditionalFormatting sqref="S29">
    <cfRule type="expression" dxfId="129" priority="288">
      <formula>$AH29=3</formula>
    </cfRule>
    <cfRule type="expression" dxfId="128" priority="289">
      <formula>$AH29=0</formula>
    </cfRule>
    <cfRule type="expression" dxfId="127" priority="290">
      <formula>$AH29=1</formula>
    </cfRule>
    <cfRule type="expression" dxfId="126" priority="291">
      <formula>$AH29=2</formula>
    </cfRule>
  </conditionalFormatting>
  <conditionalFormatting sqref="P29">
    <cfRule type="expression" dxfId="125" priority="286">
      <formula>$AI29=0</formula>
    </cfRule>
    <cfRule type="expression" dxfId="124" priority="287">
      <formula>$AI29=2</formula>
    </cfRule>
  </conditionalFormatting>
  <conditionalFormatting sqref="P28">
    <cfRule type="expression" dxfId="123" priority="277">
      <formula>$AI28=0</formula>
    </cfRule>
    <cfRule type="expression" dxfId="122" priority="278">
      <formula>$AI28=2</formula>
    </cfRule>
  </conditionalFormatting>
  <conditionalFormatting sqref="L28">
    <cfRule type="expression" dxfId="121" priority="274">
      <formula>$AG27=0</formula>
    </cfRule>
    <cfRule type="expression" dxfId="120" priority="275">
      <formula>$AG27=2</formula>
    </cfRule>
    <cfRule type="expression" dxfId="119" priority="276">
      <formula>$AG27=3</formula>
    </cfRule>
  </conditionalFormatting>
  <conditionalFormatting sqref="S28:S29">
    <cfRule type="expression" dxfId="118" priority="270">
      <formula>$AH27=3</formula>
    </cfRule>
    <cfRule type="expression" dxfId="117" priority="271">
      <formula>$AH27=0</formula>
    </cfRule>
    <cfRule type="expression" dxfId="116" priority="272">
      <formula>$AH27=1</formula>
    </cfRule>
    <cfRule type="expression" dxfId="115" priority="273">
      <formula>$AH27=2</formula>
    </cfRule>
  </conditionalFormatting>
  <conditionalFormatting sqref="P27">
    <cfRule type="expression" dxfId="114" priority="268">
      <formula>$AI27=0</formula>
    </cfRule>
    <cfRule type="expression" dxfId="113" priority="269">
      <formula>$AI27=2</formula>
    </cfRule>
  </conditionalFormatting>
  <conditionalFormatting sqref="L27">
    <cfRule type="expression" dxfId="112" priority="247">
      <formula>$AG26=0</formula>
    </cfRule>
    <cfRule type="expression" dxfId="111" priority="248">
      <formula>$AG26=2</formula>
    </cfRule>
    <cfRule type="expression" dxfId="110" priority="249">
      <formula>$AG26=3</formula>
    </cfRule>
  </conditionalFormatting>
  <conditionalFormatting sqref="S27">
    <cfRule type="expression" dxfId="109" priority="243">
      <formula>$AH26=3</formula>
    </cfRule>
    <cfRule type="expression" dxfId="108" priority="244">
      <formula>$AH26=0</formula>
    </cfRule>
    <cfRule type="expression" dxfId="107" priority="245">
      <formula>$AH26=1</formula>
    </cfRule>
    <cfRule type="expression" dxfId="106" priority="246">
      <formula>$AH26=2</formula>
    </cfRule>
  </conditionalFormatting>
  <conditionalFormatting sqref="P26">
    <cfRule type="expression" dxfId="105" priority="241">
      <formula>$AI26=0</formula>
    </cfRule>
    <cfRule type="expression" dxfId="104" priority="242">
      <formula>$AI26=2</formula>
    </cfRule>
  </conditionalFormatting>
  <conditionalFormatting sqref="L26">
    <cfRule type="expression" dxfId="103" priority="229">
      <formula>$AG25=0</formula>
    </cfRule>
    <cfRule type="expression" dxfId="102" priority="230">
      <formula>$AG25=2</formula>
    </cfRule>
    <cfRule type="expression" dxfId="101" priority="231">
      <formula>$AG25=3</formula>
    </cfRule>
  </conditionalFormatting>
  <conditionalFormatting sqref="S26">
    <cfRule type="expression" dxfId="100" priority="225">
      <formula>$AH25=3</formula>
    </cfRule>
    <cfRule type="expression" dxfId="99" priority="226">
      <formula>$AH25=0</formula>
    </cfRule>
    <cfRule type="expression" dxfId="98" priority="227">
      <formula>$AH25=1</formula>
    </cfRule>
    <cfRule type="expression" dxfId="97" priority="228">
      <formula>$AH25=2</formula>
    </cfRule>
  </conditionalFormatting>
  <conditionalFormatting sqref="P25">
    <cfRule type="expression" dxfId="96" priority="223">
      <formula>$AI25=0</formula>
    </cfRule>
    <cfRule type="expression" dxfId="95" priority="224">
      <formula>$AI25=2</formula>
    </cfRule>
  </conditionalFormatting>
  <conditionalFormatting sqref="L25">
    <cfRule type="expression" dxfId="94" priority="220">
      <formula>$AG24=0</formula>
    </cfRule>
    <cfRule type="expression" dxfId="93" priority="221">
      <formula>$AG24=2</formula>
    </cfRule>
    <cfRule type="expression" dxfId="92" priority="222">
      <formula>$AG24=3</formula>
    </cfRule>
  </conditionalFormatting>
  <conditionalFormatting sqref="S25">
    <cfRule type="expression" dxfId="91" priority="216">
      <formula>$AH24=3</formula>
    </cfRule>
    <cfRule type="expression" dxfId="90" priority="217">
      <formula>$AH24=0</formula>
    </cfRule>
    <cfRule type="expression" dxfId="89" priority="218">
      <formula>$AH24=1</formula>
    </cfRule>
    <cfRule type="expression" dxfId="88" priority="219">
      <formula>$AH24=2</formula>
    </cfRule>
  </conditionalFormatting>
  <conditionalFormatting sqref="P24">
    <cfRule type="expression" dxfId="87" priority="214">
      <formula>$AI24=0</formula>
    </cfRule>
    <cfRule type="expression" dxfId="86" priority="215">
      <formula>$AI24=2</formula>
    </cfRule>
  </conditionalFormatting>
  <conditionalFormatting sqref="L24">
    <cfRule type="expression" dxfId="85" priority="211">
      <formula>$AG23=0</formula>
    </cfRule>
    <cfRule type="expression" dxfId="84" priority="212">
      <formula>$AG23=2</formula>
    </cfRule>
    <cfRule type="expression" dxfId="83" priority="213">
      <formula>$AG23=3</formula>
    </cfRule>
  </conditionalFormatting>
  <conditionalFormatting sqref="S24">
    <cfRule type="expression" dxfId="82" priority="207">
      <formula>$AH23=3</formula>
    </cfRule>
    <cfRule type="expression" dxfId="81" priority="208">
      <formula>$AH23=0</formula>
    </cfRule>
    <cfRule type="expression" dxfId="80" priority="209">
      <formula>$AH23=1</formula>
    </cfRule>
    <cfRule type="expression" dxfId="79" priority="210">
      <formula>$AH23=2</formula>
    </cfRule>
  </conditionalFormatting>
  <conditionalFormatting sqref="P23">
    <cfRule type="expression" dxfId="78" priority="205">
      <formula>$AI23=0</formula>
    </cfRule>
    <cfRule type="expression" dxfId="77" priority="206">
      <formula>$AI23=2</formula>
    </cfRule>
  </conditionalFormatting>
  <conditionalFormatting sqref="L23">
    <cfRule type="expression" dxfId="76" priority="202">
      <formula>$AG22=0</formula>
    </cfRule>
    <cfRule type="expression" dxfId="75" priority="203">
      <formula>$AG22=2</formula>
    </cfRule>
    <cfRule type="expression" dxfId="74" priority="204">
      <formula>$AG22=3</formula>
    </cfRule>
  </conditionalFormatting>
  <conditionalFormatting sqref="S22:S41">
    <cfRule type="expression" dxfId="73" priority="198">
      <formula>$AH21=3</formula>
    </cfRule>
    <cfRule type="expression" dxfId="72" priority="199">
      <formula>$AH21=0</formula>
    </cfRule>
    <cfRule type="expression" dxfId="71" priority="200">
      <formula>$AH21=1</formula>
    </cfRule>
    <cfRule type="expression" dxfId="70" priority="201">
      <formula>$AH21=2</formula>
    </cfRule>
  </conditionalFormatting>
  <conditionalFormatting sqref="P22">
    <cfRule type="expression" dxfId="69" priority="196">
      <formula>$AI22=0</formula>
    </cfRule>
    <cfRule type="expression" dxfId="68" priority="197">
      <formula>$AI22=2</formula>
    </cfRule>
  </conditionalFormatting>
  <conditionalFormatting sqref="L21:L22">
    <cfRule type="expression" dxfId="67" priority="193">
      <formula>$AG20=0</formula>
    </cfRule>
    <cfRule type="expression" dxfId="66" priority="194">
      <formula>$AG20=2</formula>
    </cfRule>
    <cfRule type="expression" dxfId="65" priority="195">
      <formula>$AG20=3</formula>
    </cfRule>
  </conditionalFormatting>
  <conditionalFormatting sqref="S21">
    <cfRule type="expression" dxfId="64" priority="189">
      <formula>$AH21=3</formula>
    </cfRule>
    <cfRule type="expression" dxfId="63" priority="190">
      <formula>$AH21=0</formula>
    </cfRule>
    <cfRule type="expression" dxfId="62" priority="191">
      <formula>$AH21=1</formula>
    </cfRule>
    <cfRule type="expression" dxfId="61" priority="192">
      <formula>$AH21=2</formula>
    </cfRule>
  </conditionalFormatting>
  <conditionalFormatting sqref="P21">
    <cfRule type="expression" dxfId="60" priority="187">
      <formula>$AI21=0</formula>
    </cfRule>
    <cfRule type="expression" dxfId="59" priority="188">
      <formula>$AI21=2</formula>
    </cfRule>
  </conditionalFormatting>
  <conditionalFormatting sqref="L21">
    <cfRule type="expression" dxfId="58" priority="184">
      <formula>$AG20=0</formula>
    </cfRule>
    <cfRule type="expression" dxfId="57" priority="185">
      <formula>$AG20=2</formula>
    </cfRule>
    <cfRule type="expression" dxfId="56" priority="186">
      <formula>$AG20=3</formula>
    </cfRule>
  </conditionalFormatting>
  <conditionalFormatting sqref="S20:S21">
    <cfRule type="expression" dxfId="55" priority="180">
      <formula>$AH20=3</formula>
    </cfRule>
    <cfRule type="expression" dxfId="54" priority="181">
      <formula>$AH20=0</formula>
    </cfRule>
    <cfRule type="expression" dxfId="53" priority="182">
      <formula>$AH20=1</formula>
    </cfRule>
    <cfRule type="expression" dxfId="52" priority="183">
      <formula>$AH20=2</formula>
    </cfRule>
  </conditionalFormatting>
  <conditionalFormatting sqref="S18:S19">
    <cfRule type="expression" dxfId="51" priority="144">
      <formula>$AH18=3</formula>
    </cfRule>
    <cfRule type="expression" dxfId="50" priority="145">
      <formula>$AH18=0</formula>
    </cfRule>
    <cfRule type="expression" dxfId="49" priority="146">
      <formula>$AH18=1</formula>
    </cfRule>
    <cfRule type="expression" dxfId="48" priority="147">
      <formula>$AH18=2</formula>
    </cfRule>
  </conditionalFormatting>
  <conditionalFormatting sqref="S17">
    <cfRule type="expression" dxfId="47" priority="117">
      <formula>$AH17=3</formula>
    </cfRule>
    <cfRule type="expression" dxfId="46" priority="118">
      <formula>$AH17=0</formula>
    </cfRule>
    <cfRule type="expression" dxfId="45" priority="119">
      <formula>$AH17=1</formula>
    </cfRule>
    <cfRule type="expression" dxfId="44" priority="120">
      <formula>$AH17=2</formula>
    </cfRule>
  </conditionalFormatting>
  <conditionalFormatting sqref="S16">
    <cfRule type="expression" dxfId="43" priority="108">
      <formula>$AH16=3</formula>
    </cfRule>
    <cfRule type="expression" dxfId="42" priority="109">
      <formula>$AH16=0</formula>
    </cfRule>
    <cfRule type="expression" dxfId="41" priority="110">
      <formula>$AH16=1</formula>
    </cfRule>
    <cfRule type="expression" dxfId="40" priority="111">
      <formula>$AH16=2</formula>
    </cfRule>
  </conditionalFormatting>
  <conditionalFormatting sqref="S15">
    <cfRule type="expression" dxfId="39" priority="99">
      <formula>$AH15=3</formula>
    </cfRule>
    <cfRule type="expression" dxfId="38" priority="100">
      <formula>$AH15=0</formula>
    </cfRule>
    <cfRule type="expression" dxfId="37" priority="101">
      <formula>$AH15=1</formula>
    </cfRule>
    <cfRule type="expression" dxfId="36" priority="102">
      <formula>$AH15=2</formula>
    </cfRule>
  </conditionalFormatting>
  <conditionalFormatting sqref="S13:S14">
    <cfRule type="expression" dxfId="35" priority="85">
      <formula>$AH13=3</formula>
    </cfRule>
    <cfRule type="expression" dxfId="34" priority="86">
      <formula>$AH13=0</formula>
    </cfRule>
    <cfRule type="expression" dxfId="33" priority="87">
      <formula>$AH13=1</formula>
    </cfRule>
    <cfRule type="expression" dxfId="32" priority="88">
      <formula>$AH13=2</formula>
    </cfRule>
  </conditionalFormatting>
  <conditionalFormatting sqref="S12">
    <cfRule type="expression" dxfId="31" priority="64">
      <formula>$AH12=3</formula>
    </cfRule>
    <cfRule type="expression" dxfId="30" priority="65">
      <formula>$AH12=0</formula>
    </cfRule>
    <cfRule type="expression" dxfId="29" priority="66">
      <formula>$AH12=1</formula>
    </cfRule>
    <cfRule type="expression" dxfId="28" priority="67">
      <formula>$AH12=2</formula>
    </cfRule>
  </conditionalFormatting>
  <conditionalFormatting sqref="S11">
    <cfRule type="expression" dxfId="27" priority="55">
      <formula>$AH11=3</formula>
    </cfRule>
    <cfRule type="expression" dxfId="26" priority="56">
      <formula>$AH11=0</formula>
    </cfRule>
    <cfRule type="expression" dxfId="25" priority="57">
      <formula>$AH11=1</formula>
    </cfRule>
    <cfRule type="expression" dxfId="24" priority="58">
      <formula>$AH11=2</formula>
    </cfRule>
  </conditionalFormatting>
  <conditionalFormatting sqref="S43">
    <cfRule type="expression" dxfId="23" priority="16">
      <formula>$AH41=3</formula>
    </cfRule>
    <cfRule type="expression" dxfId="22" priority="17">
      <formula>$AH41=0</formula>
    </cfRule>
    <cfRule type="expression" dxfId="21" priority="18">
      <formula>$AH41=1</formula>
    </cfRule>
    <cfRule type="expression" dxfId="20" priority="19">
      <formula>$AH41=2</formula>
    </cfRule>
  </conditionalFormatting>
  <conditionalFormatting sqref="L43">
    <cfRule type="expression" dxfId="19" priority="24">
      <formula>$AG41=0</formula>
    </cfRule>
    <cfRule type="expression" dxfId="18" priority="25">
      <formula>$AG41=2</formula>
    </cfRule>
    <cfRule type="expression" dxfId="17" priority="26">
      <formula>$AG41=3</formula>
    </cfRule>
  </conditionalFormatting>
  <conditionalFormatting sqref="S43">
    <cfRule type="expression" dxfId="16" priority="20">
      <formula>$AH41=3</formula>
    </cfRule>
    <cfRule type="expression" dxfId="15" priority="21">
      <formula>$AH41=0</formula>
    </cfRule>
    <cfRule type="expression" dxfId="14" priority="22">
      <formula>$AH41=1</formula>
    </cfRule>
    <cfRule type="expression" dxfId="13" priority="23">
      <formula>$AH41=2</formula>
    </cfRule>
  </conditionalFormatting>
  <conditionalFormatting sqref="S42">
    <cfRule type="expression" dxfId="12" priority="12">
      <formula>$AH41=3</formula>
    </cfRule>
    <cfRule type="expression" dxfId="11" priority="13">
      <formula>$AH41=0</formula>
    </cfRule>
    <cfRule type="expression" dxfId="10" priority="14">
      <formula>$AH41=1</formula>
    </cfRule>
    <cfRule type="expression" dxfId="9" priority="15">
      <formula>$AH41=2</formula>
    </cfRule>
  </conditionalFormatting>
  <conditionalFormatting sqref="L42">
    <cfRule type="expression" dxfId="8" priority="7">
      <formula>$AG41=0</formula>
    </cfRule>
    <cfRule type="expression" dxfId="7" priority="8">
      <formula>$AG41=2</formula>
    </cfRule>
    <cfRule type="expression" dxfId="6" priority="9">
      <formula>$AG41=3</formula>
    </cfRule>
  </conditionalFormatting>
  <conditionalFormatting sqref="S42">
    <cfRule type="expression" dxfId="5" priority="3">
      <formula>$AH41=3</formula>
    </cfRule>
    <cfRule type="expression" dxfId="4" priority="4">
      <formula>$AH41=0</formula>
    </cfRule>
    <cfRule type="expression" dxfId="3" priority="5">
      <formula>$AH41=1</formula>
    </cfRule>
    <cfRule type="expression" dxfId="2" priority="6">
      <formula>$AH41=2</formula>
    </cfRule>
  </conditionalFormatting>
  <conditionalFormatting sqref="A6:X6">
    <cfRule type="notContainsBlanks" dxfId="1" priority="2">
      <formula>LEN(TRIM(A6))&gt;0</formula>
    </cfRule>
  </conditionalFormatting>
  <conditionalFormatting sqref="A5:W5">
    <cfRule type="notContainsBlanks" dxfId="0" priority="1">
      <formula>LEN(TRIM(A5))&gt;0</formula>
    </cfRule>
  </conditionalFormatting>
  <dataValidations count="6">
    <dataValidation type="list" allowBlank="1" showInputMessage="1" showErrorMessage="1" sqref="F43 F9:F41">
      <formula1>$AJ$1:$AJ$4</formula1>
    </dataValidation>
    <dataValidation type="list" allowBlank="1" showInputMessage="1" showErrorMessage="1" sqref="D9:D41 D43">
      <formula1>$AH$1:$AH$7</formula1>
    </dataValidation>
    <dataValidation type="list" allowBlank="1" showInputMessage="1" showErrorMessage="1" sqref="S43 S8:S41">
      <formula1>$AI$1:$AI$5</formula1>
    </dataValidation>
    <dataValidation type="list" allowBlank="1" showInputMessage="1" showErrorMessage="1" sqref="S42">
      <formula1>$AI$1:$AI$4</formula1>
    </dataValidation>
    <dataValidation type="list" allowBlank="1" showInputMessage="1" showErrorMessage="1" sqref="D42">
      <formula1>$AH$1:$AH$5</formula1>
    </dataValidation>
    <dataValidation type="list" allowBlank="1" showInputMessage="1" showErrorMessage="1" sqref="F42">
      <formula1>$AJ$1:$AJ$3</formula1>
    </dataValidation>
  </dataValidation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Cadro Plan de melloras</vt:lpstr>
      <vt:lpstr>'Cadro Plan de melloras'!ciencias_saude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calidad12</dc:creator>
  <cp:lastModifiedBy>Paz</cp:lastModifiedBy>
  <cp:lastPrinted>2015-11-23T17:41:14Z</cp:lastPrinted>
  <dcterms:created xsi:type="dcterms:W3CDTF">2015-07-23T12:00:38Z</dcterms:created>
  <dcterms:modified xsi:type="dcterms:W3CDTF">2017-02-19T21:25:44Z</dcterms:modified>
</cp:coreProperties>
</file>